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EKO-PAKRAC\Users\izili\Documents\FINANCIJSKI PLAN\2027-2029\"/>
    </mc:Choice>
  </mc:AlternateContent>
  <xr:revisionPtr revIDLastSave="0" documentId="13_ncr:1_{63F1D790-3D3B-4A71-9176-8876AB24F0DC}" xr6:coauthVersionLast="47" xr6:coauthVersionMax="47" xr10:uidLastSave="{00000000-0000-0000-0000-000000000000}"/>
  <bookViews>
    <workbookView xWindow="-28920" yWindow="-120" windowWidth="29040" windowHeight="15840" tabRatio="801" activeTab="4" xr2:uid="{00000000-000D-0000-FFFF-FFFF00000000}"/>
  </bookViews>
  <sheets>
    <sheet name="SAŽETAK" sheetId="1" r:id="rId1"/>
    <sheet name=" Račun prihoda i rashoda-ekonom" sheetId="3" r:id="rId2"/>
    <sheet name=" Račun prihoda i rashoda-izvori" sheetId="9" r:id="rId3"/>
    <sheet name=" Račun rashoda-funkcija" sheetId="10" r:id="rId4"/>
    <sheet name="Račun rashoda - poseban dio" sheetId="15" r:id="rId5"/>
  </sheets>
  <definedNames>
    <definedName name="_xlnm._FilterDatabase" localSheetId="4" hidden="1">'Račun rashoda - poseban dio'!$A$2:$F$107</definedName>
    <definedName name="_xlnm.Print_Area" localSheetId="1">' Račun prihoda i rashoda-ekonom'!$A$2:$H$32</definedName>
    <definedName name="_xlnm.Print_Area" localSheetId="2">' Račun prihoda i rashoda-izvori'!$A$1:$G$36</definedName>
    <definedName name="_xlnm.Print_Area" localSheetId="3">' Račun rashoda-funkcija'!$A$1:$G$13</definedName>
    <definedName name="_xlnm.Print_Area" localSheetId="4">'Račun rashoda - poseban dio'!$A$2:$E$107</definedName>
    <definedName name="_xlnm.Print_Area" localSheetId="0">SAŽETAK!$A$1:$J$28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B9" i="10" l="1"/>
  <c r="B8" i="10" s="1"/>
  <c r="B7" i="10" s="1"/>
  <c r="B6" i="10" s="1"/>
  <c r="C9" i="10"/>
  <c r="C8" i="10" s="1"/>
  <c r="C7" i="10" s="1"/>
  <c r="C6" i="10" s="1"/>
  <c r="D28" i="9"/>
  <c r="E28" i="9"/>
  <c r="F28" i="9"/>
  <c r="C28" i="9"/>
  <c r="B31" i="9"/>
  <c r="C31" i="9"/>
  <c r="B16" i="9"/>
  <c r="C16" i="9"/>
  <c r="B13" i="9"/>
  <c r="D13" i="9"/>
  <c r="E13" i="9"/>
  <c r="F13" i="9"/>
  <c r="C13" i="9"/>
  <c r="B33" i="9"/>
  <c r="C33" i="9"/>
  <c r="B28" i="9"/>
  <c r="B26" i="9"/>
  <c r="C26" i="9"/>
  <c r="B24" i="9"/>
  <c r="C24" i="9"/>
  <c r="B22" i="9"/>
  <c r="C22" i="9"/>
  <c r="B18" i="9"/>
  <c r="C18" i="9"/>
  <c r="B11" i="9"/>
  <c r="C11" i="9"/>
  <c r="B9" i="9"/>
  <c r="C9" i="9"/>
  <c r="B7" i="9"/>
  <c r="C7" i="9"/>
  <c r="D24" i="3"/>
  <c r="E24" i="3"/>
  <c r="D29" i="3"/>
  <c r="E29" i="3"/>
  <c r="D11" i="3"/>
  <c r="D10" i="3" s="1"/>
  <c r="E11" i="3"/>
  <c r="E10" i="3" s="1"/>
  <c r="G11" i="3"/>
  <c r="H11" i="3"/>
  <c r="F11" i="3"/>
  <c r="D23" i="3" l="1"/>
  <c r="C21" i="9"/>
  <c r="B21" i="9"/>
  <c r="C6" i="9"/>
  <c r="B6" i="9"/>
  <c r="E23" i="3"/>
  <c r="G26" i="1" l="1"/>
  <c r="F23" i="1"/>
  <c r="G23" i="1"/>
  <c r="F14" i="1"/>
  <c r="G14" i="1"/>
  <c r="F11" i="1"/>
  <c r="G11" i="1"/>
  <c r="F15" i="1" l="1"/>
  <c r="F27" i="1" s="1"/>
  <c r="G15" i="1"/>
  <c r="G27" i="1" s="1"/>
  <c r="C85" i="15"/>
  <c r="I23" i="1"/>
  <c r="I26" i="1" s="1"/>
  <c r="J23" i="1"/>
  <c r="H23" i="1"/>
  <c r="H26" i="1" s="1"/>
  <c r="F29" i="3" l="1"/>
  <c r="F30" i="9" l="1"/>
  <c r="E30" i="9"/>
  <c r="D30" i="9"/>
  <c r="F34" i="9"/>
  <c r="E34" i="9"/>
  <c r="E33" i="9" s="1"/>
  <c r="F27" i="9"/>
  <c r="E27" i="9"/>
  <c r="E26" i="9" s="1"/>
  <c r="E25" i="9"/>
  <c r="F25" i="9"/>
  <c r="D25" i="9"/>
  <c r="D24" i="9" s="1"/>
  <c r="D17" i="15"/>
  <c r="E17" i="15"/>
  <c r="C17" i="15"/>
  <c r="E31" i="15"/>
  <c r="D31" i="15"/>
  <c r="C31" i="15"/>
  <c r="E32" i="15"/>
  <c r="D32" i="15"/>
  <c r="C32" i="15"/>
  <c r="G29" i="3"/>
  <c r="G24" i="3"/>
  <c r="F24" i="3"/>
  <c r="G10" i="3"/>
  <c r="F10" i="3"/>
  <c r="E31" i="9"/>
  <c r="E24" i="9"/>
  <c r="E18" i="9"/>
  <c r="E16" i="9"/>
  <c r="E11" i="9"/>
  <c r="E9" i="9"/>
  <c r="E7" i="9"/>
  <c r="D31" i="9"/>
  <c r="D18" i="9"/>
  <c r="D16" i="9"/>
  <c r="D11" i="9"/>
  <c r="D9" i="9"/>
  <c r="D7" i="9"/>
  <c r="D106" i="15"/>
  <c r="D105" i="15" s="1"/>
  <c r="D104" i="15" s="1"/>
  <c r="D103" i="15" s="1"/>
  <c r="D101" i="15"/>
  <c r="D100" i="15" s="1"/>
  <c r="D97" i="15"/>
  <c r="D96" i="15" s="1"/>
  <c r="D94" i="15"/>
  <c r="D93" i="15" s="1"/>
  <c r="D90" i="15"/>
  <c r="D89" i="15" s="1"/>
  <c r="D88" i="15" s="1"/>
  <c r="D86" i="15"/>
  <c r="D85" i="15" s="1"/>
  <c r="D80" i="15"/>
  <c r="D79" i="15" s="1"/>
  <c r="D71" i="15"/>
  <c r="D68" i="15"/>
  <c r="D58" i="15"/>
  <c r="D51" i="15"/>
  <c r="D46" i="15"/>
  <c r="D42" i="15"/>
  <c r="D40" i="15"/>
  <c r="D36" i="15"/>
  <c r="D35" i="15" s="1"/>
  <c r="D29" i="15"/>
  <c r="D22" i="15"/>
  <c r="D19" i="15"/>
  <c r="D18" i="15" s="1"/>
  <c r="D13" i="15"/>
  <c r="D12" i="15" s="1"/>
  <c r="D8" i="15"/>
  <c r="D7" i="15" s="1"/>
  <c r="C106" i="15"/>
  <c r="C105" i="15" s="1"/>
  <c r="C104" i="15" s="1"/>
  <c r="C103" i="15" s="1"/>
  <c r="C101" i="15"/>
  <c r="C100" i="15" s="1"/>
  <c r="C97" i="15"/>
  <c r="C96" i="15" s="1"/>
  <c r="C94" i="15"/>
  <c r="C93" i="15"/>
  <c r="C90" i="15"/>
  <c r="C89" i="15" s="1"/>
  <c r="C88" i="15" s="1"/>
  <c r="C86" i="15"/>
  <c r="C80" i="15"/>
  <c r="C79" i="15" s="1"/>
  <c r="C71" i="15"/>
  <c r="C68" i="15"/>
  <c r="C58" i="15"/>
  <c r="C51" i="15"/>
  <c r="C46" i="15"/>
  <c r="C42" i="15"/>
  <c r="C40" i="15"/>
  <c r="C35" i="15" s="1"/>
  <c r="C36" i="15"/>
  <c r="C29" i="15"/>
  <c r="C22" i="15"/>
  <c r="C19" i="15"/>
  <c r="C18" i="15" s="1"/>
  <c r="C13" i="15"/>
  <c r="C12" i="15" s="1"/>
  <c r="C8" i="15"/>
  <c r="C7" i="15" s="1"/>
  <c r="G23" i="3" l="1"/>
  <c r="F23" i="3"/>
  <c r="C21" i="15"/>
  <c r="C92" i="15"/>
  <c r="D34" i="9" s="1"/>
  <c r="D33" i="9" s="1"/>
  <c r="C6" i="15"/>
  <c r="C5" i="15" s="1"/>
  <c r="C4" i="15" s="1"/>
  <c r="D21" i="15"/>
  <c r="D92" i="15"/>
  <c r="D6" i="15"/>
  <c r="D5" i="15" s="1"/>
  <c r="D45" i="15"/>
  <c r="D34" i="15" s="1"/>
  <c r="C45" i="15"/>
  <c r="C34" i="15" s="1"/>
  <c r="D27" i="9" s="1"/>
  <c r="D26" i="9" s="1"/>
  <c r="E6" i="9"/>
  <c r="D6" i="9"/>
  <c r="E106" i="15"/>
  <c r="E105" i="15" s="1"/>
  <c r="E101" i="15"/>
  <c r="E100" i="15" s="1"/>
  <c r="E97" i="15"/>
  <c r="E96" i="15" s="1"/>
  <c r="E94" i="15"/>
  <c r="E93" i="15" s="1"/>
  <c r="E90" i="15"/>
  <c r="E89" i="15" s="1"/>
  <c r="E88" i="15" s="1"/>
  <c r="E86" i="15"/>
  <c r="E85" i="15" s="1"/>
  <c r="E80" i="15"/>
  <c r="E79" i="15" s="1"/>
  <c r="E71" i="15"/>
  <c r="E68" i="15"/>
  <c r="E58" i="15"/>
  <c r="E51" i="15"/>
  <c r="E46" i="15"/>
  <c r="E42" i="15"/>
  <c r="E40" i="15"/>
  <c r="E36" i="15"/>
  <c r="E29" i="15"/>
  <c r="E22" i="15"/>
  <c r="E19" i="15"/>
  <c r="E18" i="15" s="1"/>
  <c r="E13" i="15"/>
  <c r="E12" i="15" s="1"/>
  <c r="E8" i="15"/>
  <c r="E7" i="15" s="1"/>
  <c r="D23" i="9" l="1"/>
  <c r="D22" i="9" s="1"/>
  <c r="D21" i="9" s="1"/>
  <c r="D4" i="15"/>
  <c r="E23" i="9"/>
  <c r="E22" i="9" s="1"/>
  <c r="E21" i="9" s="1"/>
  <c r="D16" i="15"/>
  <c r="D15" i="15" s="1"/>
  <c r="E45" i="15"/>
  <c r="C16" i="15"/>
  <c r="C15" i="15" s="1"/>
  <c r="C3" i="15" s="1"/>
  <c r="D10" i="10" s="1"/>
  <c r="D9" i="10" s="1"/>
  <c r="D8" i="10" s="1"/>
  <c r="D7" i="10" s="1"/>
  <c r="D6" i="10" s="1"/>
  <c r="E21" i="15"/>
  <c r="E104" i="15"/>
  <c r="E103" i="15" s="1"/>
  <c r="E35" i="15"/>
  <c r="E6" i="15"/>
  <c r="E5" i="15" s="1"/>
  <c r="E92" i="15"/>
  <c r="E4" i="15" l="1"/>
  <c r="F23" i="9"/>
  <c r="D3" i="15"/>
  <c r="E10" i="10" s="1"/>
  <c r="E9" i="10" s="1"/>
  <c r="E8" i="10" s="1"/>
  <c r="E7" i="10" s="1"/>
  <c r="E6" i="10" s="1"/>
  <c r="E34" i="15"/>
  <c r="E16" i="15" s="1"/>
  <c r="E15" i="15" s="1"/>
  <c r="I13" i="1"/>
  <c r="I10" i="1"/>
  <c r="J10" i="1"/>
  <c r="H10" i="1"/>
  <c r="I9" i="1"/>
  <c r="E3" i="15" l="1"/>
  <c r="F10" i="10" s="1"/>
  <c r="H9" i="1"/>
  <c r="J9" i="1"/>
  <c r="G33" i="3" l="1"/>
  <c r="H33" i="3"/>
  <c r="F33" i="3"/>
  <c r="F33" i="9" l="1"/>
  <c r="F31" i="9"/>
  <c r="F26" i="9"/>
  <c r="F24" i="9"/>
  <c r="F22" i="9"/>
  <c r="F7" i="9"/>
  <c r="F11" i="9"/>
  <c r="F9" i="9"/>
  <c r="F16" i="9"/>
  <c r="H29" i="3"/>
  <c r="J13" i="1" s="1"/>
  <c r="H13" i="1"/>
  <c r="F21" i="9" l="1"/>
  <c r="F9" i="10"/>
  <c r="F8" i="10" s="1"/>
  <c r="F7" i="10" s="1"/>
  <c r="F6" i="10" s="1"/>
  <c r="F18" i="9"/>
  <c r="F6" i="9" s="1"/>
  <c r="H24" i="3" l="1"/>
  <c r="I12" i="1" l="1"/>
  <c r="H12" i="1"/>
  <c r="H23" i="3"/>
  <c r="J12" i="1"/>
  <c r="H10" i="3"/>
  <c r="I14" i="1" l="1"/>
  <c r="J14" i="1"/>
  <c r="H14" i="1"/>
  <c r="I11" i="1"/>
  <c r="J11" i="1"/>
  <c r="H11" i="1"/>
  <c r="H15" i="1" l="1"/>
  <c r="H27" i="1" s="1"/>
  <c r="J15" i="1"/>
  <c r="I15" i="1"/>
  <c r="I27" i="1" s="1"/>
  <c r="J26" i="1" s="1"/>
  <c r="J27" i="1" s="1"/>
</calcChain>
</file>

<file path=xl/sharedStrings.xml><?xml version="1.0" encoding="utf-8"?>
<sst xmlns="http://schemas.openxmlformats.org/spreadsheetml/2006/main" count="241" uniqueCount="157">
  <si>
    <t>PRIHODI UKUPNO</t>
  </si>
  <si>
    <t>RASHODI UKUPNO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</si>
  <si>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</si>
  <si>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</si>
  <si>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</si>
  <si>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</si>
  <si>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</si>
  <si>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</si>
  <si>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</si>
  <si>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</si>
  <si>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</si>
  <si>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</si>
  <si>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01 Opće javne usluge</t>
  </si>
  <si>
    <t>Izdaci za financijsku imovinu i otplate zajmova</t>
  </si>
  <si>
    <t>I. OPĆI DIO</t>
  </si>
  <si>
    <t>Materijalni rashodi</t>
  </si>
  <si>
    <t>Izdaci za otplatu glavnice primljenih kredita i zajmova</t>
  </si>
  <si>
    <t>…</t>
  </si>
  <si>
    <t>PRIJENOS SREDSTAVA IZ PRETHODNE GODINE</t>
  </si>
  <si>
    <t xml:space="preserve"> Prihodi od prodaje proizvoda i robe te pruženih usluga i prihodi od donacija</t>
  </si>
  <si>
    <t>1 Opći prihodi i primici</t>
  </si>
  <si>
    <t>11 Opći prihodi i primici</t>
  </si>
  <si>
    <t>3 Vlastiti prihodi</t>
  </si>
  <si>
    <t>31 Vlastiti prihodi</t>
  </si>
  <si>
    <t>Prihodi od prodaje nefinancijske imovine</t>
  </si>
  <si>
    <t>A. SAŽETAK RAČUNA PRIHODA I RASHODA</t>
  </si>
  <si>
    <t>B.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</si>
  <si>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</si>
  <si>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</si>
  <si>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</si>
  <si>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</si>
  <si>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</si>
  <si>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</si>
  <si>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</si>
  <si>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PRIJENOS SREDSTAVA U SLJEDEĆE RAZDOBLJE</t>
  </si>
  <si>
    <t>A1. PRIHODI I RASHODI PREMA EKONOMSKOJ KLASIFIKACIJI</t>
  </si>
  <si>
    <t>UKUPNO PRIHODI</t>
  </si>
  <si>
    <t>UKUPNO RASHODI</t>
  </si>
  <si>
    <t>A3. RASHODI PREMA FUNKCIJSKOJ KLASIFIKACIJI</t>
  </si>
  <si>
    <t>Prihodi od imovine</t>
  </si>
  <si>
    <t>Prihodi od upravnih i administrativnih pristojbi, pristojbi po posebnim propisima i naknada</t>
  </si>
  <si>
    <t>Prihodi iz nadležnog proračuna i od HZZO-a temeljem ugovornih obveza</t>
  </si>
  <si>
    <t>Kazne, upravne mjere i ostali prihodi</t>
  </si>
  <si>
    <t>Ostali rashodi</t>
  </si>
  <si>
    <t>Financijski rashodi</t>
  </si>
  <si>
    <t>Rashodi za nabavu proizvedene dugotrajne imovine</t>
  </si>
  <si>
    <t>Rashodi za dodatna ulaganja na nefinancijskoj imovini</t>
  </si>
  <si>
    <t>4 Prihodi za posebne namjene</t>
  </si>
  <si>
    <t>43 ostali prihodi za posebne namjere</t>
  </si>
  <si>
    <t>71 Prihodi od nefinancijske imovine i naknade štete s osnova osiguranja</t>
  </si>
  <si>
    <t>7 Prihodi od prodaje ili zamjene nefinancijske imovine i naknade s naslova osiguranja</t>
  </si>
  <si>
    <t>07 Zdravstvo</t>
  </si>
  <si>
    <t>073 Bolničke službe</t>
  </si>
  <si>
    <t>0731 Usluge općih bolnica</t>
  </si>
  <si>
    <t>INVESTICIJE U ZDRAVSTVENU INFRASTRUKTURU</t>
  </si>
  <si>
    <t>K957002</t>
  </si>
  <si>
    <t>Opći prihodi i primici</t>
  </si>
  <si>
    <t>Postrojenja i oprema</t>
  </si>
  <si>
    <t>Medicinska i laboratorijska oprema</t>
  </si>
  <si>
    <t>Dodatna ulaganja na građevinskim objektima</t>
  </si>
  <si>
    <t>Ostali prihodi za posebne namjene</t>
  </si>
  <si>
    <t>Nematerijalna imovina</t>
  </si>
  <si>
    <t>Licence</t>
  </si>
  <si>
    <t>Uredska oprema i namještaj</t>
  </si>
  <si>
    <t>Komunikacijska oprema</t>
  </si>
  <si>
    <t>Oprema za održavanje i zaštitu</t>
  </si>
  <si>
    <t>Instrumenti, uređaji i strojevi</t>
  </si>
  <si>
    <t>Uređaji, strojevi i oprema za ostale namjene</t>
  </si>
  <si>
    <t>Nematerijalna proizvedena imovina</t>
  </si>
  <si>
    <t>Ulaganja u računalne programe</t>
  </si>
  <si>
    <t>Plaće (Bruto)</t>
  </si>
  <si>
    <t>Plaće za redovan rad</t>
  </si>
  <si>
    <t>Doprinosi na plaće</t>
  </si>
  <si>
    <t>Doprinosi za obvezno zdravstveno osiguranje</t>
  </si>
  <si>
    <t>Rashodi za materijal i energiju</t>
  </si>
  <si>
    <t>Sitni inventar i auto gume</t>
  </si>
  <si>
    <t>Rashodi za usluge</t>
  </si>
  <si>
    <t>Usluge promidžbe i informiranja</t>
  </si>
  <si>
    <t>Intelektualne i osobne usluge</t>
  </si>
  <si>
    <t>Ostale usluge</t>
  </si>
  <si>
    <t>Ostali nespomenuti rashodi poslovanja</t>
  </si>
  <si>
    <t>Reprezentacija</t>
  </si>
  <si>
    <t>SIGURNOST GRAĐANA I PRAVA NA ZDRAVSTVENE USLUGE</t>
  </si>
  <si>
    <t>A957001</t>
  </si>
  <si>
    <t>Materijal i sirovine</t>
  </si>
  <si>
    <t>Vlastiti prihodi</t>
  </si>
  <si>
    <t>Ostali rashodi za zaposlene</t>
  </si>
  <si>
    <t>Naknade troškova zaposlenima</t>
  </si>
  <si>
    <t>Službena putovanja</t>
  </si>
  <si>
    <t>Stručno usavršavanje zaposlenika</t>
  </si>
  <si>
    <t>Uredski materijal i ostali materijalni rashodi</t>
  </si>
  <si>
    <t>Energija</t>
  </si>
  <si>
    <t>Usluge telefona, pošte i prijevoza</t>
  </si>
  <si>
    <t>Usluge tekućeg i investicijskog održavanja</t>
  </si>
  <si>
    <t>Komunalne usluge</t>
  </si>
  <si>
    <t>Zakupnine i najamnine</t>
  </si>
  <si>
    <t>Zdravstvene i veterinarske usluge</t>
  </si>
  <si>
    <t>Računalne usluge</t>
  </si>
  <si>
    <t>Premije osiguranja</t>
  </si>
  <si>
    <t>Članarine i norme</t>
  </si>
  <si>
    <t>Pristojbe i naknade</t>
  </si>
  <si>
    <t>Troškovi sudskih postupaka</t>
  </si>
  <si>
    <t>Ostali financijski rashodi</t>
  </si>
  <si>
    <t>Bankarske usluge i usluge platnog prometa</t>
  </si>
  <si>
    <t>Zatezne kamate</t>
  </si>
  <si>
    <t>Kazne, penali i naknade štete</t>
  </si>
  <si>
    <t>Ugovorene kazne i ostale naknade šteta</t>
  </si>
  <si>
    <t>Place za prekovremeni rad</t>
  </si>
  <si>
    <t>Plaće za posebne uvjete rada</t>
  </si>
  <si>
    <t>Doprinosi za obvezno osiguranje u slučaju nezaposlenosti</t>
  </si>
  <si>
    <t>Naknade za prijevoz, za rad na terenu i odvojeni život</t>
  </si>
  <si>
    <t>Ostale naknade troškova zaposlenima</t>
  </si>
  <si>
    <t>Službena , radna i zaštitna odjeća i obuča</t>
  </si>
  <si>
    <t>Naknade za rad predstavničkih i izvršnih tijela, povjerenstava i slično</t>
  </si>
  <si>
    <t>Negativne tečajne razlike i razlike zbog primjene valutne klauzule</t>
  </si>
  <si>
    <t>Ostale pomoći</t>
  </si>
  <si>
    <t>Prihodi od prodaje neproizvedene dugotrajne imovine</t>
  </si>
  <si>
    <t>6 Donacije</t>
  </si>
  <si>
    <t xml:space="preserve">61 Donacije </t>
  </si>
  <si>
    <t>ŠIFRA</t>
  </si>
  <si>
    <t>OPIS</t>
  </si>
  <si>
    <t>Opća županijska bolnica Pakrac i bolnica hrvatskih veterana</t>
  </si>
  <si>
    <t>UST</t>
  </si>
  <si>
    <t>PR</t>
  </si>
  <si>
    <t>OPĆA ŽUPANIJSKA BOLNICA PAKRAC I BOLNICA HRVATSKIH VETERANA - IZRAVNA KAPITALNA ULAGANJA</t>
  </si>
  <si>
    <t>AK</t>
  </si>
  <si>
    <t>IF11</t>
  </si>
  <si>
    <t>IF52</t>
  </si>
  <si>
    <t>ADMINISTRACIJA I UPRAVLJANJE (IZ EVIDENCIJSKIH PRIHODA)</t>
  </si>
  <si>
    <t>IF31</t>
  </si>
  <si>
    <t>IF43</t>
  </si>
  <si>
    <t>Materijal i dijelovi za tekuće i investicijsko održavanje</t>
  </si>
  <si>
    <t>Rashodi lijekova i potrošnog medicinskog materijala kod zdravstvenih ustanova</t>
  </si>
  <si>
    <t>Rashodi po osnovi otpisa lijekova i potrošnog medicinskog materijala</t>
  </si>
  <si>
    <t>Ostali nespomenuti financijski rashodi</t>
  </si>
  <si>
    <t>Prihodi od prodaje ili zamjene nefinancijske imovine i naknade s naslova osiguranja</t>
  </si>
  <si>
    <t>IF71</t>
  </si>
  <si>
    <t>A957003</t>
  </si>
  <si>
    <t xml:space="preserve">ADMINISTRACIJA I UPRAVLJANJE </t>
  </si>
  <si>
    <t xml:space="preserve"> </t>
  </si>
  <si>
    <t>PROJEKCIJA 
ZA 2028.</t>
  </si>
  <si>
    <t>PRIJEDLOG 2027.</t>
  </si>
  <si>
    <t>PRIJEDLOG 2028.</t>
  </si>
  <si>
    <t>AK 2</t>
  </si>
  <si>
    <t>Rashodi po osnovi utroška lijekova i potrošnog medicinskog materijala</t>
  </si>
  <si>
    <t>52 Pomoći PK</t>
  </si>
  <si>
    <t>5 pomoći PK</t>
  </si>
  <si>
    <t>Pomoći i inozemstva i od subjekata unutar općeg proračuna</t>
  </si>
  <si>
    <t>5 Ostale pomoći</t>
  </si>
  <si>
    <t>52 Ostale pomoći</t>
  </si>
  <si>
    <t>PLAN 
ZA 2027.</t>
  </si>
  <si>
    <t>PROJEKCIJA 
ZA 2029.</t>
  </si>
  <si>
    <t>PRIJEDLOG 2029.</t>
  </si>
  <si>
    <t>FINANCIJSKI PLAN PRORAČUNSKOG KORISNIKA DRŽAVNOG PRORAČUNA
ZA 2027. I PROJEKCIJE ZA 2028. I 2029. GODINU</t>
  </si>
  <si>
    <t>IZVRŠENJE
2025.</t>
  </si>
  <si>
    <t>TEKUĆI PLAN
2026.</t>
  </si>
  <si>
    <t>5011 Pomoći iz državnog proračuna kroz opće prihode i primitke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</si>
</sst>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3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1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0" fillId="4" borderId="6" applyNumberFormat="0" applyProtection="0">
      <alignment horizontal="left" vertical="center" indent="1" justifyLastLine="1"/>
    </xf>
    <xf numFmtId="0" fontId="10" fillId="6" borderId="6" applyNumberFormat="0" applyProtection="0">
      <alignment horizontal="left" vertical="center" indent="1" justifyLastLine="1"/>
    </xf>
    <xf numFmtId="0" fontId="10" fillId="8" borderId="6" applyNumberFormat="0" applyProtection="0">
      <alignment horizontal="left" vertical="center" indent="1" justifyLastLine="1"/>
    </xf>
    <xf numFmtId="4" fontId="10" fillId="13" borderId="6" applyNumberFormat="0" applyProtection="0">
      <alignment vertical="center"/>
    </xf>
    <xf numFmtId="4" fontId="10" fillId="0" borderId="6" applyNumberFormat="0" applyProtection="0">
      <alignment horizontal="right" vertical="center"/>
    </xf>
    <xf numFmtId="0" fontId="10" fillId="4" borderId="6" applyNumberFormat="0" applyProtection="0">
      <alignment horizontal="left" vertical="center" indent="1" justifyLastLine="1"/>
    </xf>
    <xf numFmtId="4" fontId="10" fillId="13" borderId="6" applyNumberFormat="0" applyProtection="0">
      <alignment vertical="center"/>
    </xf>
    <xf numFmtId="4" fontId="10" fillId="0" borderId="6" applyNumberFormat="0" applyProtection="0">
      <alignment horizontal="right" vertical="center"/>
    </xf>
    <xf numFmtId="0" fontId="12" fillId="0" borderId="0"/>
    <xf numFmtId="0" fontId="10" fillId="8" borderId="6" applyNumberFormat="0" applyProtection="0">
      <alignment horizontal="left" vertical="center" indent="1" justifyLastLine="1"/>
    </xf>
    <xf numFmtId="4" fontId="10" fillId="14" borderId="6" applyNumberFormat="0" applyProtection="0">
      <alignment horizontal="left" vertical="center" indent="1" justifyLastLine="1"/>
    </xf>
    <xf numFmtId="4" fontId="10" fillId="14" borderId="6" applyNumberFormat="0" applyProtection="0">
      <alignment horizontal="left" vertical="center" indent="1" justifyLastLine="1"/>
    </xf>
    <xf numFmtId="0" fontId="15" fillId="16" borderId="12" applyNumberFormat="0" applyProtection="0">
      <alignment horizontal="left" vertical="center" indent="1"/>
    </xf>
  </cellStyleXfs>
  <cellXfs count="15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quotePrefix="1" applyFont="1" applyAlignment="1">
      <alignment horizontal="left" wrapText="1"/>
    </xf>
    <xf numFmtId="0" fontId="5" fillId="0" borderId="0" xfId="0" applyFont="1" applyAlignment="1">
      <alignment wrapText="1"/>
    </xf>
    <xf numFmtId="3" fontId="3" fillId="0" borderId="0" xfId="0" applyNumberFormat="1" applyFont="1" applyAlignment="1">
      <alignment horizontal="right"/>
    </xf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0" fontId="11" fillId="0" borderId="0" xfId="0" applyFont="1"/>
    <xf numFmtId="0" fontId="13" fillId="2" borderId="7" xfId="0" applyFont="1" applyFill="1" applyBorder="1" applyAlignment="1">
      <alignment horizontal="left" vertical="center" wrapText="1"/>
    </xf>
    <xf numFmtId="3" fontId="13" fillId="2" borderId="7" xfId="0" applyNumberFormat="1" applyFont="1" applyFill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0" fontId="15" fillId="2" borderId="3" xfId="0" applyFont="1" applyFill="1" applyBorder="1" applyAlignment="1">
      <alignment horizontal="left" vertical="center" wrapText="1"/>
    </xf>
    <xf numFmtId="3" fontId="15" fillId="2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 wrapText="1"/>
    </xf>
    <xf numFmtId="0" fontId="14" fillId="2" borderId="3" xfId="0" quotePrefix="1" applyFont="1" applyFill="1" applyBorder="1" applyAlignment="1">
      <alignment horizontal="left" vertical="center"/>
    </xf>
    <xf numFmtId="0" fontId="16" fillId="0" borderId="8" xfId="0" applyFont="1" applyBorder="1" applyAlignment="1">
      <alignment vertical="top" wrapText="1"/>
    </xf>
    <xf numFmtId="0" fontId="16" fillId="0" borderId="0" xfId="0" applyFont="1"/>
    <xf numFmtId="4" fontId="16" fillId="0" borderId="8" xfId="0" applyNumberFormat="1" applyFont="1" applyBorder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9" fillId="0" borderId="0" xfId="0" applyFont="1"/>
    <xf numFmtId="1" fontId="21" fillId="15" borderId="8" xfId="11" quotePrefix="1" applyNumberFormat="1" applyFont="1" applyFill="1" applyBorder="1" applyAlignment="1">
      <alignment horizontal="center" vertical="center" justifyLastLine="1"/>
    </xf>
    <xf numFmtId="2" fontId="21" fillId="15" borderId="8" xfId="11" quotePrefix="1" applyNumberFormat="1" applyFont="1" applyFill="1" applyBorder="1" applyAlignment="1">
      <alignment horizontal="center" vertical="center" wrapText="1"/>
    </xf>
    <xf numFmtId="4" fontId="21" fillId="15" borderId="8" xfId="12" applyNumberFormat="1" applyFont="1" applyFill="1" applyBorder="1" applyAlignment="1">
      <alignment horizontal="center" vertical="center" wrapText="1" justifyLastLine="1"/>
    </xf>
    <xf numFmtId="0" fontId="21" fillId="0" borderId="8" xfId="12" applyNumberFormat="1" applyFont="1" applyFill="1" applyBorder="1" applyAlignment="1">
      <alignment horizontal="center" vertical="center" wrapText="1" justifyLastLine="1"/>
    </xf>
    <xf numFmtId="1" fontId="22" fillId="5" borderId="9" xfId="1" quotePrefix="1" applyNumberFormat="1" applyFont="1" applyFill="1" applyBorder="1" applyAlignment="1">
      <alignment horizontal="center" vertical="center" justifyLastLine="1"/>
    </xf>
    <xf numFmtId="2" fontId="22" fillId="5" borderId="9" xfId="1" quotePrefix="1" applyNumberFormat="1" applyFont="1" applyFill="1" applyBorder="1" applyAlignment="1">
      <alignment vertical="top" wrapText="1"/>
    </xf>
    <xf numFmtId="4" fontId="22" fillId="5" borderId="8" xfId="7" applyNumberFormat="1" applyFont="1" applyFill="1" applyBorder="1">
      <alignment vertical="center"/>
    </xf>
    <xf numFmtId="0" fontId="22" fillId="0" borderId="10" xfId="0" applyFont="1" applyBorder="1"/>
    <xf numFmtId="1" fontId="22" fillId="7" borderId="6" xfId="2" quotePrefix="1" applyNumberFormat="1" applyFont="1" applyFill="1" applyAlignment="1">
      <alignment horizontal="center" vertical="center" justifyLastLine="1"/>
    </xf>
    <xf numFmtId="2" fontId="22" fillId="7" borderId="6" xfId="2" quotePrefix="1" applyNumberFormat="1" applyFont="1" applyFill="1" applyAlignment="1">
      <alignment vertical="top" wrapText="1"/>
    </xf>
    <xf numFmtId="4" fontId="22" fillId="7" borderId="8" xfId="7" applyNumberFormat="1" applyFont="1" applyFill="1" applyBorder="1">
      <alignment vertical="center"/>
    </xf>
    <xf numFmtId="1" fontId="22" fillId="9" borderId="6" xfId="3" quotePrefix="1" applyNumberFormat="1" applyFont="1" applyFill="1" applyAlignment="1">
      <alignment horizontal="center" vertical="center" justifyLastLine="1"/>
    </xf>
    <xf numFmtId="2" fontId="22" fillId="9" borderId="6" xfId="3" quotePrefix="1" applyNumberFormat="1" applyFont="1" applyFill="1" applyAlignment="1">
      <alignment vertical="top" wrapText="1"/>
    </xf>
    <xf numFmtId="4" fontId="22" fillId="9" borderId="8" xfId="7" applyNumberFormat="1" applyFont="1" applyFill="1" applyBorder="1">
      <alignment vertical="center"/>
    </xf>
    <xf numFmtId="1" fontId="22" fillId="10" borderId="6" xfId="3" quotePrefix="1" applyNumberFormat="1" applyFont="1" applyFill="1" applyAlignment="1">
      <alignment horizontal="center" vertical="center" justifyLastLine="1"/>
    </xf>
    <xf numFmtId="2" fontId="22" fillId="10" borderId="6" xfId="3" quotePrefix="1" applyNumberFormat="1" applyFont="1" applyFill="1" applyAlignment="1">
      <alignment vertical="top" wrapText="1"/>
    </xf>
    <xf numFmtId="4" fontId="22" fillId="10" borderId="8" xfId="7" applyNumberFormat="1" applyFont="1" applyFill="1" applyBorder="1">
      <alignment vertical="center"/>
    </xf>
    <xf numFmtId="1" fontId="22" fillId="11" borderId="6" xfId="3" quotePrefix="1" applyNumberFormat="1" applyFont="1" applyFill="1" applyAlignment="1">
      <alignment horizontal="center" vertical="center" justifyLastLine="1"/>
    </xf>
    <xf numFmtId="2" fontId="22" fillId="11" borderId="6" xfId="3" quotePrefix="1" applyNumberFormat="1" applyFont="1" applyFill="1" applyAlignment="1">
      <alignment vertical="top" wrapText="1"/>
    </xf>
    <xf numFmtId="4" fontId="22" fillId="11" borderId="8" xfId="7" applyNumberFormat="1" applyFont="1" applyFill="1" applyBorder="1">
      <alignment vertical="center"/>
    </xf>
    <xf numFmtId="1" fontId="22" fillId="12" borderId="6" xfId="3" quotePrefix="1" applyNumberFormat="1" applyFont="1" applyFill="1" applyAlignment="1">
      <alignment horizontal="center" vertical="center" justifyLastLine="1"/>
    </xf>
    <xf numFmtId="2" fontId="22" fillId="12" borderId="6" xfId="3" quotePrefix="1" applyNumberFormat="1" applyFont="1" applyFill="1" applyAlignment="1">
      <alignment vertical="top" wrapText="1"/>
    </xf>
    <xf numFmtId="4" fontId="22" fillId="12" borderId="8" xfId="7" applyNumberFormat="1" applyFont="1" applyFill="1" applyBorder="1">
      <alignment vertical="center"/>
    </xf>
    <xf numFmtId="1" fontId="22" fillId="2" borderId="6" xfId="3" quotePrefix="1" applyNumberFormat="1" applyFont="1" applyFill="1" applyAlignment="1">
      <alignment horizontal="center" vertical="center" justifyLastLine="1"/>
    </xf>
    <xf numFmtId="2" fontId="22" fillId="0" borderId="6" xfId="3" quotePrefix="1" applyNumberFormat="1" applyFont="1" applyFill="1" applyAlignment="1">
      <alignment vertical="top" wrapText="1"/>
    </xf>
    <xf numFmtId="4" fontId="22" fillId="0" borderId="8" xfId="8" applyNumberFormat="1" applyFont="1" applyBorder="1" applyAlignment="1" applyProtection="1">
      <alignment vertical="center"/>
    </xf>
    <xf numFmtId="4" fontId="22" fillId="0" borderId="8" xfId="8" applyNumberFormat="1" applyFont="1" applyBorder="1" applyAlignment="1">
      <alignment vertical="center"/>
    </xf>
    <xf numFmtId="1" fontId="22" fillId="11" borderId="11" xfId="3" applyNumberFormat="1" applyFont="1" applyFill="1" applyBorder="1" applyAlignment="1" applyProtection="1">
      <alignment horizontal="center" vertical="center"/>
    </xf>
    <xf numFmtId="0" fontId="22" fillId="11" borderId="8" xfId="9" applyFont="1" applyFill="1" applyBorder="1" applyAlignment="1">
      <alignment wrapText="1"/>
    </xf>
    <xf numFmtId="1" fontId="22" fillId="12" borderId="6" xfId="10" quotePrefix="1" applyNumberFormat="1" applyFont="1" applyFill="1" applyAlignment="1">
      <alignment horizontal="center" vertical="center" justifyLastLine="1"/>
    </xf>
    <xf numFmtId="1" fontId="22" fillId="12" borderId="6" xfId="10" quotePrefix="1" applyNumberFormat="1" applyFont="1" applyFill="1" applyAlignment="1">
      <alignment horizontal="left" vertical="center" justifyLastLine="1"/>
    </xf>
    <xf numFmtId="1" fontId="22" fillId="2" borderId="6" xfId="10" quotePrefix="1" applyNumberFormat="1" applyFont="1" applyFill="1" applyAlignment="1">
      <alignment horizontal="center" vertical="center" justifyLastLine="1"/>
    </xf>
    <xf numFmtId="2" fontId="22" fillId="0" borderId="6" xfId="10" quotePrefix="1" applyNumberFormat="1" applyFont="1" applyFill="1" applyAlignment="1">
      <alignment vertical="top" wrapText="1"/>
    </xf>
    <xf numFmtId="4" fontId="22" fillId="0" borderId="8" xfId="8" applyNumberFormat="1" applyFont="1" applyBorder="1">
      <alignment horizontal="right" vertical="center"/>
    </xf>
    <xf numFmtId="4" fontId="22" fillId="11" borderId="8" xfId="7" applyNumberFormat="1" applyFont="1" applyFill="1" applyBorder="1" applyProtection="1">
      <alignment vertical="center"/>
    </xf>
    <xf numFmtId="1" fontId="22" fillId="12" borderId="6" xfId="3" applyNumberFormat="1" applyFont="1" applyFill="1" applyAlignment="1">
      <alignment horizontal="center" vertical="center" justifyLastLine="1"/>
    </xf>
    <xf numFmtId="1" fontId="22" fillId="2" borderId="6" xfId="3" applyNumberFormat="1" applyFont="1" applyFill="1" applyAlignment="1">
      <alignment horizontal="center" vertical="center" justifyLastLine="1"/>
    </xf>
    <xf numFmtId="4" fontId="22" fillId="12" borderId="8" xfId="7" applyNumberFormat="1" applyFont="1" applyFill="1" applyBorder="1" applyProtection="1">
      <alignment vertical="center"/>
    </xf>
    <xf numFmtId="1" fontId="22" fillId="10" borderId="8" xfId="3" quotePrefix="1" applyNumberFormat="1" applyFont="1" applyFill="1" applyBorder="1" applyAlignment="1">
      <alignment horizontal="center" vertical="center" justifyLastLine="1"/>
    </xf>
    <xf numFmtId="1" fontId="22" fillId="11" borderId="8" xfId="3" quotePrefix="1" applyNumberFormat="1" applyFont="1" applyFill="1" applyBorder="1" applyAlignment="1">
      <alignment horizontal="center" vertical="center" justifyLastLine="1"/>
    </xf>
    <xf numFmtId="2" fontId="22" fillId="11" borderId="8" xfId="3" quotePrefix="1" applyNumberFormat="1" applyFont="1" applyFill="1" applyBorder="1" applyAlignment="1">
      <alignment vertical="top" wrapText="1"/>
    </xf>
    <xf numFmtId="1" fontId="22" fillId="12" borderId="8" xfId="3" quotePrefix="1" applyNumberFormat="1" applyFont="1" applyFill="1" applyBorder="1" applyAlignment="1">
      <alignment horizontal="center" vertical="center" justifyLastLine="1"/>
    </xf>
    <xf numFmtId="2" fontId="22" fillId="12" borderId="8" xfId="3" quotePrefix="1" applyNumberFormat="1" applyFont="1" applyFill="1" applyBorder="1" applyAlignment="1">
      <alignment vertical="top" wrapText="1"/>
    </xf>
    <xf numFmtId="1" fontId="22" fillId="2" borderId="8" xfId="3" quotePrefix="1" applyNumberFormat="1" applyFont="1" applyFill="1" applyBorder="1" applyAlignment="1">
      <alignment horizontal="center" vertical="center" justifyLastLine="1"/>
    </xf>
    <xf numFmtId="2" fontId="22" fillId="0" borderId="8" xfId="3" quotePrefix="1" applyNumberFormat="1" applyFont="1" applyFill="1" applyBorder="1" applyAlignment="1">
      <alignment vertical="top" wrapText="1"/>
    </xf>
    <xf numFmtId="4" fontId="22" fillId="11" borderId="8" xfId="8" applyNumberFormat="1" applyFont="1" applyFill="1" applyBorder="1">
      <alignment horizontal="right" vertical="center"/>
    </xf>
    <xf numFmtId="4" fontId="22" fillId="12" borderId="8" xfId="8" applyNumberFormat="1" applyFont="1" applyFill="1" applyBorder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left" vertical="center" wrapText="1"/>
    </xf>
    <xf numFmtId="3" fontId="26" fillId="2" borderId="3" xfId="0" applyNumberFormat="1" applyFont="1" applyFill="1" applyBorder="1" applyAlignment="1">
      <alignment horizontal="right"/>
    </xf>
    <xf numFmtId="0" fontId="25" fillId="0" borderId="3" xfId="0" applyFont="1" applyBorder="1"/>
    <xf numFmtId="0" fontId="27" fillId="0" borderId="3" xfId="0" applyFont="1" applyBorder="1"/>
    <xf numFmtId="0" fontId="28" fillId="0" borderId="3" xfId="0" applyFont="1" applyBorder="1"/>
    <xf numFmtId="3" fontId="26" fillId="0" borderId="3" xfId="0" applyNumberFormat="1" applyFont="1" applyBorder="1"/>
    <xf numFmtId="0" fontId="6" fillId="3" borderId="7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right"/>
    </xf>
    <xf numFmtId="0" fontId="14" fillId="2" borderId="7" xfId="0" quotePrefix="1" applyFont="1" applyFill="1" applyBorder="1" applyAlignment="1">
      <alignment horizontal="left" vertical="center" wrapText="1" indent="1"/>
    </xf>
    <xf numFmtId="3" fontId="15" fillId="2" borderId="7" xfId="0" applyNumberFormat="1" applyFont="1" applyFill="1" applyBorder="1" applyAlignment="1">
      <alignment horizontal="right"/>
    </xf>
    <xf numFmtId="0" fontId="14" fillId="2" borderId="7" xfId="0" applyFont="1" applyFill="1" applyBorder="1" applyAlignment="1">
      <alignment horizontal="left" vertical="center" wrapText="1" indent="1"/>
    </xf>
    <xf numFmtId="3" fontId="15" fillId="0" borderId="7" xfId="0" applyNumberFormat="1" applyFont="1" applyBorder="1" applyAlignment="1">
      <alignment horizontal="right"/>
    </xf>
    <xf numFmtId="0" fontId="15" fillId="2" borderId="8" xfId="0" applyFont="1" applyFill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right"/>
    </xf>
    <xf numFmtId="3" fontId="15" fillId="0" borderId="8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0" fontId="30" fillId="0" borderId="7" xfId="0" applyFont="1" applyBorder="1" applyAlignment="1">
      <alignment wrapText="1"/>
    </xf>
    <xf numFmtId="0" fontId="30" fillId="0" borderId="7" xfId="0" applyFont="1" applyBorder="1"/>
    <xf numFmtId="0" fontId="31" fillId="0" borderId="0" xfId="0" applyFont="1" applyAlignment="1">
      <alignment horizontal="center"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9" fillId="3" borderId="3" xfId="0" quotePrefix="1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3" fontId="15" fillId="2" borderId="8" xfId="0" applyNumberFormat="1" applyFont="1" applyFill="1" applyBorder="1" applyAlignment="1">
      <alignment horizontal="right"/>
    </xf>
    <xf numFmtId="0" fontId="15" fillId="2" borderId="3" xfId="0" quotePrefix="1" applyFont="1" applyFill="1" applyBorder="1" applyAlignment="1">
      <alignment horizontal="left" vertical="center"/>
    </xf>
    <xf numFmtId="0" fontId="6" fillId="2" borderId="3" xfId="0" quotePrefix="1" applyFont="1" applyFill="1" applyBorder="1" applyAlignment="1">
      <alignment horizontal="left" vertical="center"/>
    </xf>
    <xf numFmtId="0" fontId="15" fillId="2" borderId="3" xfId="0" quotePrefix="1" applyFont="1" applyFill="1" applyBorder="1" applyAlignment="1">
      <alignment horizontal="left" vertical="center" wrapText="1"/>
    </xf>
    <xf numFmtId="0" fontId="30" fillId="0" borderId="0" xfId="0" applyFont="1"/>
    <xf numFmtId="0" fontId="15" fillId="2" borderId="3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vertical="center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wrapText="1"/>
    </xf>
    <xf numFmtId="0" fontId="31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horizontal="right" vertical="center"/>
    </xf>
    <xf numFmtId="0" fontId="29" fillId="2" borderId="3" xfId="0" applyFont="1" applyFill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0" fontId="15" fillId="0" borderId="0" xfId="0" applyFont="1"/>
    <xf numFmtId="4" fontId="6" fillId="2" borderId="3" xfId="0" applyNumberFormat="1" applyFont="1" applyFill="1" applyBorder="1" applyAlignment="1">
      <alignment vertical="center" wrapText="1"/>
    </xf>
    <xf numFmtId="4" fontId="30" fillId="0" borderId="7" xfId="0" applyNumberFormat="1" applyFont="1" applyBorder="1"/>
    <xf numFmtId="0" fontId="15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 wrapText="1" indent="1"/>
    </xf>
    <xf numFmtId="3" fontId="15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29" fillId="0" borderId="3" xfId="0" quotePrefix="1" applyFont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vertical="center" wrapText="1"/>
    </xf>
    <xf numFmtId="0" fontId="6" fillId="0" borderId="3" xfId="0" quotePrefix="1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vertical="center"/>
    </xf>
    <xf numFmtId="0" fontId="6" fillId="0" borderId="3" xfId="0" quotePrefix="1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6" fillId="0" borderId="3" xfId="0" quotePrefix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</cellXfs>
  <cellStyles count="14">
    <cellStyle name="Normalno" xfId="0" builtinId="0"/>
    <cellStyle name="SAPBEXaggData" xfId="4" xr:uid="{908FC06A-DEAA-4276-8F67-1F092D1AFD58}"/>
    <cellStyle name="SAPBEXaggData 3" xfId="7" xr:uid="{4BCB3443-A77A-454E-B695-779EE9FDA8A0}"/>
    <cellStyle name="SAPBEXchaText" xfId="11" xr:uid="{8E894789-7E16-4394-BC69-FAB8F73FE8CC}"/>
    <cellStyle name="SAPBEXHLevel1" xfId="1" xr:uid="{2701C96D-47B9-4BFD-8D55-CFC9C6473C0E}"/>
    <cellStyle name="SAPBEXHLevel1 2" xfId="6" xr:uid="{487E1DC6-5526-4BC1-8219-A122136C0122}"/>
    <cellStyle name="SAPBEXHLevel2" xfId="2" xr:uid="{38340226-62DF-4210-B53F-4F6AD383CFB6}"/>
    <cellStyle name="SAPBEXHLevel3" xfId="3" xr:uid="{BDF57C9E-6D31-4B34-9CFF-D462C3DC5D33}"/>
    <cellStyle name="SAPBEXHLevel3 3" xfId="10" xr:uid="{8AAF2CD0-DB49-47D2-8CF1-CC5056135E3A}"/>
    <cellStyle name="SAPBEXstdData" xfId="5" xr:uid="{19EEA953-62C8-4371-8BAB-2F704CBF9165}"/>
    <cellStyle name="SAPBEXstdData 2 2" xfId="8" xr:uid="{47D06DE5-228C-40B2-94C3-44A3B7459B65}"/>
    <cellStyle name="SAPBEXstdItem" xfId="13" xr:uid="{E5FE46E6-843B-4B8C-9F81-F7206324FCD6}"/>
    <cellStyle name="SAPBEXstdItem 2" xfId="12" xr:uid="{E2112166-780F-4721-B222-E73DF9871BA5}"/>
    <cellStyle name="Zarez 2 5" xfId="9" xr:uid="{B0739794-70C1-4762-BF7C-B4EA9022C3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workbookViewId="0">
      <selection activeCell="F13" sqref="F13"/>
    </sheetView>
  </sheetViews>
  <sheetFormatPr defaultRowHeight="15" x14ac:dyDescent="0.25"/>
  <cols>
    <col min="5" max="7" width="25.28515625" customWidth="1"/>
    <col min="8" max="10" width="19.42578125" customWidth="1"/>
    <col min="11" max="12" width="25.28515625" customWidth="1"/>
  </cols>
  <sheetData>
    <row r="1" spans="1:12" ht="42" customHeight="1" x14ac:dyDescent="0.25">
      <c r="A1" s="137" t="s">
        <v>153</v>
      </c>
      <c r="B1" s="137"/>
      <c r="C1" s="137"/>
      <c r="D1" s="137"/>
      <c r="E1" s="137"/>
      <c r="F1" s="137"/>
      <c r="G1" s="137"/>
      <c r="H1" s="137"/>
      <c r="I1" s="137"/>
      <c r="J1" s="137"/>
      <c r="K1" s="10"/>
      <c r="L1" s="10"/>
    </row>
    <row r="2" spans="1:12" ht="18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2"/>
      <c r="L2" s="2"/>
    </row>
    <row r="3" spans="1:12" ht="15.75" customHeight="1" x14ac:dyDescent="0.25">
      <c r="A3" s="137" t="s">
        <v>14</v>
      </c>
      <c r="B3" s="137"/>
      <c r="C3" s="137"/>
      <c r="D3" s="137"/>
      <c r="E3" s="137"/>
      <c r="F3" s="137"/>
      <c r="G3" s="137"/>
      <c r="H3" s="137"/>
      <c r="I3" s="137"/>
      <c r="J3" s="137"/>
      <c r="K3" s="8"/>
      <c r="L3" s="8"/>
    </row>
    <row r="4" spans="1:12" ht="18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3"/>
      <c r="L4" s="3"/>
    </row>
    <row r="5" spans="1:12" ht="18" customHeight="1" x14ac:dyDescent="0.25">
      <c r="A5" s="137" t="s">
        <v>25</v>
      </c>
      <c r="B5" s="137"/>
      <c r="C5" s="137"/>
      <c r="D5" s="137"/>
      <c r="E5" s="137"/>
      <c r="F5" s="137"/>
      <c r="G5" s="137"/>
      <c r="H5" s="137"/>
      <c r="I5" s="137"/>
      <c r="J5" s="137"/>
      <c r="K5" s="7"/>
      <c r="L5" s="7"/>
    </row>
    <row r="6" spans="1:12" ht="18" x14ac:dyDescent="0.25">
      <c r="A6" s="113"/>
      <c r="B6" s="114"/>
      <c r="C6" s="114"/>
      <c r="D6" s="114"/>
      <c r="E6" s="115"/>
      <c r="F6" s="115"/>
      <c r="G6" s="115"/>
      <c r="H6" s="116"/>
      <c r="I6" s="116"/>
      <c r="J6" s="117"/>
    </row>
    <row r="7" spans="1:12" ht="25.5" customHeight="1" x14ac:dyDescent="0.25">
      <c r="A7" s="140" t="s">
        <v>11</v>
      </c>
      <c r="B7" s="141"/>
      <c r="C7" s="141"/>
      <c r="D7" s="141"/>
      <c r="E7" s="142"/>
      <c r="F7" s="100" t="s">
        <v>154</v>
      </c>
      <c r="G7" s="100" t="s">
        <v>155</v>
      </c>
      <c r="H7" s="101" t="s">
        <v>150</v>
      </c>
      <c r="I7" s="101" t="s">
        <v>140</v>
      </c>
      <c r="J7" s="101" t="s">
        <v>151</v>
      </c>
    </row>
    <row r="8" spans="1:12" ht="12" customHeight="1" x14ac:dyDescent="0.25">
      <c r="A8" s="133">
        <v>1</v>
      </c>
      <c r="B8" s="133"/>
      <c r="C8" s="133"/>
      <c r="D8" s="133"/>
      <c r="E8" s="133"/>
      <c r="F8" s="118">
        <v>2</v>
      </c>
      <c r="G8" s="118">
        <v>3</v>
      </c>
      <c r="H8" s="118">
        <v>4</v>
      </c>
      <c r="I8" s="118">
        <v>5</v>
      </c>
      <c r="J8" s="118">
        <v>6</v>
      </c>
    </row>
    <row r="9" spans="1:12" x14ac:dyDescent="0.25">
      <c r="A9" s="138" t="s">
        <v>27</v>
      </c>
      <c r="B9" s="139"/>
      <c r="C9" s="139"/>
      <c r="D9" s="139"/>
      <c r="E9" s="146"/>
      <c r="F9" s="119">
        <v>15550446</v>
      </c>
      <c r="G9" s="119">
        <v>18658661</v>
      </c>
      <c r="H9" s="119">
        <f>' Račun prihoda i rashoda-ekonom'!F11</f>
        <v>19184262</v>
      </c>
      <c r="I9" s="119">
        <f>' Račun prihoda i rashoda-ekonom'!G11</f>
        <v>20108162</v>
      </c>
      <c r="J9" s="119">
        <f>' Račun prihoda i rashoda-ekonom'!H11</f>
        <v>21021829</v>
      </c>
    </row>
    <row r="10" spans="1:12" x14ac:dyDescent="0.25">
      <c r="A10" s="145" t="s">
        <v>28</v>
      </c>
      <c r="B10" s="146"/>
      <c r="C10" s="146"/>
      <c r="D10" s="146"/>
      <c r="E10" s="146"/>
      <c r="F10" s="119">
        <v>0</v>
      </c>
      <c r="G10" s="119">
        <v>0</v>
      </c>
      <c r="H10" s="119">
        <f>' Račun prihoda i rashoda-ekonom'!F18</f>
        <v>0</v>
      </c>
      <c r="I10" s="119">
        <f>' Račun prihoda i rashoda-ekonom'!G18</f>
        <v>0</v>
      </c>
      <c r="J10" s="119">
        <f>' Račun prihoda i rashoda-ekonom'!H18</f>
        <v>0</v>
      </c>
    </row>
    <row r="11" spans="1:12" x14ac:dyDescent="0.25">
      <c r="A11" s="143" t="s">
        <v>0</v>
      </c>
      <c r="B11" s="135"/>
      <c r="C11" s="135"/>
      <c r="D11" s="135"/>
      <c r="E11" s="144"/>
      <c r="F11" s="120">
        <f t="shared" ref="F11:G11" si="0">F9+F10</f>
        <v>15550446</v>
      </c>
      <c r="G11" s="120">
        <f t="shared" si="0"/>
        <v>18658661</v>
      </c>
      <c r="H11" s="120">
        <f>H9+H10</f>
        <v>19184262</v>
      </c>
      <c r="I11" s="120">
        <f t="shared" ref="I11:J11" si="1">I9+I10</f>
        <v>20108162</v>
      </c>
      <c r="J11" s="120">
        <f t="shared" si="1"/>
        <v>21021829</v>
      </c>
    </row>
    <row r="12" spans="1:12" x14ac:dyDescent="0.25">
      <c r="A12" s="147" t="s">
        <v>29</v>
      </c>
      <c r="B12" s="139"/>
      <c r="C12" s="139"/>
      <c r="D12" s="139"/>
      <c r="E12" s="139"/>
      <c r="F12" s="119">
        <v>16318613</v>
      </c>
      <c r="G12" s="119">
        <v>17972410</v>
      </c>
      <c r="H12" s="119">
        <f>' Račun prihoda i rashoda-ekonom'!F24</f>
        <v>18372328</v>
      </c>
      <c r="I12" s="119">
        <f>' Račun prihoda i rashoda-ekonom'!G24</f>
        <v>19296228</v>
      </c>
      <c r="J12" s="119">
        <f>' Račun prihoda i rashoda-ekonom'!H24</f>
        <v>20209895</v>
      </c>
    </row>
    <row r="13" spans="1:12" x14ac:dyDescent="0.25">
      <c r="A13" s="145" t="s">
        <v>30</v>
      </c>
      <c r="B13" s="146"/>
      <c r="C13" s="146"/>
      <c r="D13" s="146"/>
      <c r="E13" s="146"/>
      <c r="F13" s="119">
        <v>816112</v>
      </c>
      <c r="G13" s="119">
        <v>820773</v>
      </c>
      <c r="H13" s="119">
        <f>' Račun prihoda i rashoda-ekonom'!F29</f>
        <v>888895</v>
      </c>
      <c r="I13" s="119">
        <f>' Račun prihoda i rashoda-ekonom'!G29</f>
        <v>811934</v>
      </c>
      <c r="J13" s="119">
        <f>' Račun prihoda i rashoda-ekonom'!H29</f>
        <v>811934</v>
      </c>
    </row>
    <row r="14" spans="1:12" x14ac:dyDescent="0.25">
      <c r="A14" s="127" t="s">
        <v>1</v>
      </c>
      <c r="B14" s="126"/>
      <c r="C14" s="126"/>
      <c r="D14" s="126"/>
      <c r="E14" s="126"/>
      <c r="F14" s="120">
        <f t="shared" ref="F14:G14" si="2">F12+F13</f>
        <v>17134725</v>
      </c>
      <c r="G14" s="120">
        <f t="shared" si="2"/>
        <v>18793183</v>
      </c>
      <c r="H14" s="120">
        <f>H12+H13</f>
        <v>19261223</v>
      </c>
      <c r="I14" s="120">
        <f t="shared" ref="I14:J14" si="3">I12+I13</f>
        <v>20108162</v>
      </c>
      <c r="J14" s="120">
        <f t="shared" si="3"/>
        <v>21021829</v>
      </c>
    </row>
    <row r="15" spans="1:12" x14ac:dyDescent="0.25">
      <c r="A15" s="134" t="s">
        <v>2</v>
      </c>
      <c r="B15" s="135"/>
      <c r="C15" s="135"/>
      <c r="D15" s="135"/>
      <c r="E15" s="135"/>
      <c r="F15" s="121">
        <f t="shared" ref="F15:G15" si="4">F11-F14</f>
        <v>-1584279</v>
      </c>
      <c r="G15" s="121">
        <f t="shared" si="4"/>
        <v>-134522</v>
      </c>
      <c r="H15" s="121">
        <f>H11-H14</f>
        <v>-76961</v>
      </c>
      <c r="I15" s="121">
        <f t="shared" ref="I15:J15" si="5">I11-I14</f>
        <v>0</v>
      </c>
      <c r="J15" s="121">
        <f t="shared" si="5"/>
        <v>0</v>
      </c>
    </row>
    <row r="16" spans="1:12" ht="18" x14ac:dyDescent="0.25">
      <c r="A16" s="99"/>
      <c r="B16" s="122"/>
      <c r="C16" s="122"/>
      <c r="D16" s="122"/>
      <c r="E16" s="122"/>
      <c r="F16" s="122"/>
      <c r="G16" s="122"/>
      <c r="H16" s="122"/>
      <c r="I16" s="122"/>
      <c r="J16" s="123"/>
      <c r="K16" s="1"/>
      <c r="L16" s="1"/>
    </row>
    <row r="17" spans="1:12" ht="18" customHeight="1" x14ac:dyDescent="0.25">
      <c r="A17" s="137" t="s">
        <v>26</v>
      </c>
      <c r="B17" s="137"/>
      <c r="C17" s="137"/>
      <c r="D17" s="137"/>
      <c r="E17" s="137"/>
      <c r="F17" s="137"/>
      <c r="G17" s="137"/>
      <c r="H17" s="137"/>
      <c r="I17" s="137"/>
      <c r="J17" s="137"/>
      <c r="K17" s="7"/>
      <c r="L17" s="7"/>
    </row>
    <row r="18" spans="1:12" ht="18" x14ac:dyDescent="0.25">
      <c r="A18" s="99"/>
      <c r="B18" s="122"/>
      <c r="C18" s="122"/>
      <c r="D18" s="122"/>
      <c r="E18" s="122"/>
      <c r="F18" s="122"/>
      <c r="G18" s="122"/>
      <c r="H18" s="123"/>
      <c r="I18" s="123"/>
      <c r="J18" s="123"/>
    </row>
    <row r="19" spans="1:12" ht="25.5" customHeight="1" x14ac:dyDescent="0.25">
      <c r="A19" s="140" t="s">
        <v>11</v>
      </c>
      <c r="B19" s="141"/>
      <c r="C19" s="141"/>
      <c r="D19" s="141"/>
      <c r="E19" s="142"/>
      <c r="F19" s="100" t="s">
        <v>154</v>
      </c>
      <c r="G19" s="100" t="s">
        <v>155</v>
      </c>
      <c r="H19" s="101" t="s">
        <v>150</v>
      </c>
      <c r="I19" s="101" t="s">
        <v>140</v>
      </c>
      <c r="J19" s="101" t="s">
        <v>151</v>
      </c>
    </row>
    <row r="20" spans="1:12" ht="12" customHeight="1" x14ac:dyDescent="0.25">
      <c r="A20" s="133">
        <v>1</v>
      </c>
      <c r="B20" s="133"/>
      <c r="C20" s="133"/>
      <c r="D20" s="133"/>
      <c r="E20" s="133"/>
      <c r="F20" s="118">
        <v>2</v>
      </c>
      <c r="G20" s="118">
        <v>3</v>
      </c>
      <c r="H20" s="118">
        <v>4</v>
      </c>
      <c r="I20" s="118">
        <v>5</v>
      </c>
      <c r="J20" s="118">
        <v>6</v>
      </c>
    </row>
    <row r="21" spans="1:12" ht="15.75" customHeight="1" x14ac:dyDescent="0.25">
      <c r="A21" s="138" t="s">
        <v>31</v>
      </c>
      <c r="B21" s="138"/>
      <c r="C21" s="138"/>
      <c r="D21" s="138"/>
      <c r="E21" s="138"/>
      <c r="F21" s="132">
        <v>0</v>
      </c>
      <c r="G21" s="132">
        <v>0</v>
      </c>
      <c r="H21" s="119">
        <v>0</v>
      </c>
      <c r="I21" s="119">
        <v>0</v>
      </c>
      <c r="J21" s="119">
        <v>0</v>
      </c>
    </row>
    <row r="22" spans="1:12" x14ac:dyDescent="0.25">
      <c r="A22" s="138" t="s">
        <v>32</v>
      </c>
      <c r="B22" s="139"/>
      <c r="C22" s="139"/>
      <c r="D22" s="139"/>
      <c r="E22" s="139"/>
      <c r="F22" s="119">
        <v>7756.42</v>
      </c>
      <c r="G22" s="132">
        <v>0</v>
      </c>
      <c r="H22" s="119">
        <v>0</v>
      </c>
      <c r="I22" s="119">
        <v>0</v>
      </c>
      <c r="J22" s="119">
        <v>0</v>
      </c>
    </row>
    <row r="23" spans="1:12" x14ac:dyDescent="0.25">
      <c r="A23" s="143" t="s">
        <v>33</v>
      </c>
      <c r="B23" s="135"/>
      <c r="C23" s="135"/>
      <c r="D23" s="135"/>
      <c r="E23" s="144"/>
      <c r="F23" s="120">
        <f t="shared" ref="F23:G23" si="6">F21-F22</f>
        <v>-7756.42</v>
      </c>
      <c r="G23" s="120">
        <f t="shared" si="6"/>
        <v>0</v>
      </c>
      <c r="H23" s="120">
        <f>H21-H22</f>
        <v>0</v>
      </c>
      <c r="I23" s="120">
        <f t="shared" ref="I23:J23" si="7">I21-I22</f>
        <v>0</v>
      </c>
      <c r="J23" s="120">
        <f t="shared" si="7"/>
        <v>0</v>
      </c>
    </row>
    <row r="24" spans="1:12" x14ac:dyDescent="0.25">
      <c r="A24" s="136" t="s">
        <v>18</v>
      </c>
      <c r="B24" s="136"/>
      <c r="C24" s="136"/>
      <c r="D24" s="136"/>
      <c r="E24" s="136"/>
      <c r="F24" s="119">
        <v>304748</v>
      </c>
      <c r="G24" s="124">
        <v>170822</v>
      </c>
      <c r="H24" s="124">
        <v>177188</v>
      </c>
      <c r="I24" s="124">
        <v>100227</v>
      </c>
      <c r="J24" s="124">
        <v>100227</v>
      </c>
    </row>
    <row r="25" spans="1:12" x14ac:dyDescent="0.25">
      <c r="A25" s="136" t="s">
        <v>34</v>
      </c>
      <c r="B25" s="136"/>
      <c r="C25" s="136"/>
      <c r="D25" s="136"/>
      <c r="E25" s="136"/>
      <c r="F25" s="119">
        <v>170822</v>
      </c>
      <c r="G25" s="124">
        <v>36300</v>
      </c>
      <c r="H25" s="124">
        <v>100227</v>
      </c>
      <c r="I25" s="124">
        <v>100227</v>
      </c>
      <c r="J25" s="124">
        <v>100227</v>
      </c>
    </row>
    <row r="26" spans="1:12" x14ac:dyDescent="0.25">
      <c r="A26" s="134" t="s">
        <v>3</v>
      </c>
      <c r="B26" s="135"/>
      <c r="C26" s="135"/>
      <c r="D26" s="135"/>
      <c r="E26" s="135"/>
      <c r="F26" s="131">
        <f>F23+F24-F25</f>
        <v>126169.58000000002</v>
      </c>
      <c r="G26" s="131">
        <f t="shared" ref="G26" si="8">G23+G24-G25</f>
        <v>134522</v>
      </c>
      <c r="H26" s="131">
        <f>H23+H24-H25</f>
        <v>76961</v>
      </c>
      <c r="I26" s="131">
        <f t="shared" ref="I26:J26" si="9">I23+I24-I25</f>
        <v>0</v>
      </c>
      <c r="J26" s="131">
        <f t="shared" si="9"/>
        <v>0</v>
      </c>
    </row>
    <row r="27" spans="1:12" x14ac:dyDescent="0.25">
      <c r="A27" s="134" t="s">
        <v>4</v>
      </c>
      <c r="B27" s="135"/>
      <c r="C27" s="135"/>
      <c r="D27" s="135"/>
      <c r="E27" s="135"/>
      <c r="F27" s="131">
        <f t="shared" ref="F27:G27" si="10">F15+F26</f>
        <v>-1458109.42</v>
      </c>
      <c r="G27" s="131">
        <f t="shared" si="10"/>
        <v>0</v>
      </c>
      <c r="H27" s="131">
        <f>H15+H26</f>
        <v>0</v>
      </c>
      <c r="I27" s="131">
        <f t="shared" ref="I27:J27" si="11">I15+I26</f>
        <v>0</v>
      </c>
      <c r="J27" s="131">
        <f t="shared" si="11"/>
        <v>0</v>
      </c>
    </row>
    <row r="28" spans="1:12" ht="11.25" customHeight="1" x14ac:dyDescent="0.25">
      <c r="A28" s="4"/>
      <c r="B28" s="5"/>
      <c r="C28" s="5"/>
      <c r="D28" s="5"/>
      <c r="E28" s="5"/>
      <c r="F28" s="5"/>
      <c r="G28" s="5"/>
      <c r="H28" s="6"/>
      <c r="I28" s="6"/>
      <c r="J28" s="6"/>
      <c r="K28" s="6"/>
      <c r="L28" s="6"/>
    </row>
  </sheetData>
  <mergeCells count="21">
    <mergeCell ref="A1:J1"/>
    <mergeCell ref="A3:J3"/>
    <mergeCell ref="A5:J5"/>
    <mergeCell ref="A13:E13"/>
    <mergeCell ref="A15:E15"/>
    <mergeCell ref="A12:E12"/>
    <mergeCell ref="A11:E11"/>
    <mergeCell ref="A9:E9"/>
    <mergeCell ref="A10:E10"/>
    <mergeCell ref="A7:E7"/>
    <mergeCell ref="A8:E8"/>
    <mergeCell ref="A20:E20"/>
    <mergeCell ref="A27:E27"/>
    <mergeCell ref="A24:E24"/>
    <mergeCell ref="A25:E25"/>
    <mergeCell ref="A17:J17"/>
    <mergeCell ref="A21:E21"/>
    <mergeCell ref="A22:E22"/>
    <mergeCell ref="A26:E26"/>
    <mergeCell ref="A19:E19"/>
    <mergeCell ref="A23:E23"/>
  </mergeCells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topLeftCell="A4" workbookViewId="0">
      <selection activeCell="E37" sqref="E3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47.5703125" bestFit="1" customWidth="1"/>
    <col min="4" max="4" width="11.5703125" bestFit="1" customWidth="1"/>
    <col min="5" max="5" width="13.42578125" bestFit="1" customWidth="1"/>
    <col min="6" max="8" width="19.42578125" customWidth="1"/>
    <col min="9" max="10" width="25.28515625" customWidth="1"/>
  </cols>
  <sheetData>
    <row r="1" spans="1:10" ht="18" x14ac:dyDescent="0.25">
      <c r="A1" s="99"/>
      <c r="B1" s="99"/>
      <c r="C1" s="99"/>
      <c r="D1" s="99"/>
      <c r="E1" s="99"/>
      <c r="F1" s="99"/>
      <c r="G1" s="99"/>
      <c r="H1" s="99"/>
      <c r="I1" s="2"/>
      <c r="J1" s="2"/>
    </row>
    <row r="2" spans="1:10" ht="15.75" x14ac:dyDescent="0.25">
      <c r="A2" s="137" t="s">
        <v>14</v>
      </c>
      <c r="B2" s="137"/>
      <c r="C2" s="137"/>
      <c r="D2" s="137"/>
      <c r="E2" s="137"/>
      <c r="F2" s="137"/>
      <c r="G2" s="137"/>
      <c r="H2" s="137"/>
      <c r="I2" s="8"/>
      <c r="J2" s="8"/>
    </row>
    <row r="3" spans="1:10" ht="18" x14ac:dyDescent="0.25">
      <c r="A3" s="99"/>
      <c r="B3" s="99"/>
      <c r="C3" s="99"/>
      <c r="D3" s="99"/>
      <c r="E3" s="99"/>
      <c r="F3" s="99"/>
      <c r="G3" s="99"/>
      <c r="H3" s="99"/>
      <c r="I3" s="3"/>
      <c r="J3" s="3"/>
    </row>
    <row r="4" spans="1:10" ht="15.75" x14ac:dyDescent="0.25">
      <c r="A4" s="137" t="s">
        <v>5</v>
      </c>
      <c r="B4" s="137"/>
      <c r="C4" s="137"/>
      <c r="D4" s="137"/>
      <c r="E4" s="137"/>
      <c r="F4" s="137"/>
      <c r="G4" s="137"/>
      <c r="H4" s="137"/>
      <c r="I4" s="7"/>
      <c r="J4" s="7"/>
    </row>
    <row r="5" spans="1:10" ht="18" x14ac:dyDescent="0.25">
      <c r="A5" s="99"/>
      <c r="B5" s="99"/>
      <c r="C5" s="99"/>
      <c r="D5" s="99"/>
      <c r="E5" s="99"/>
      <c r="F5" s="99"/>
      <c r="G5" s="99"/>
      <c r="H5" s="99"/>
      <c r="I5" s="3"/>
      <c r="J5" s="3"/>
    </row>
    <row r="6" spans="1:10" ht="15.75" x14ac:dyDescent="0.25">
      <c r="A6" s="137" t="s">
        <v>35</v>
      </c>
      <c r="B6" s="137"/>
      <c r="C6" s="137"/>
      <c r="D6" s="137"/>
      <c r="E6" s="137"/>
      <c r="F6" s="137"/>
      <c r="G6" s="137"/>
      <c r="H6" s="137"/>
      <c r="I6" s="9"/>
      <c r="J6" s="9"/>
    </row>
    <row r="7" spans="1:10" ht="18" x14ac:dyDescent="0.25">
      <c r="A7" s="99"/>
      <c r="B7" s="99"/>
      <c r="C7" s="99"/>
      <c r="D7" s="99"/>
      <c r="E7" s="99"/>
      <c r="F7" s="99"/>
      <c r="G7" s="99"/>
      <c r="H7" s="99"/>
      <c r="I7" s="3"/>
      <c r="J7" s="3"/>
    </row>
    <row r="8" spans="1:10" ht="25.5" x14ac:dyDescent="0.25">
      <c r="A8" s="148" t="s">
        <v>11</v>
      </c>
      <c r="B8" s="149"/>
      <c r="C8" s="150"/>
      <c r="D8" s="100" t="s">
        <v>154</v>
      </c>
      <c r="E8" s="100" t="s">
        <v>155</v>
      </c>
      <c r="F8" s="101" t="s">
        <v>150</v>
      </c>
      <c r="G8" s="101" t="s">
        <v>140</v>
      </c>
      <c r="H8" s="101" t="s">
        <v>151</v>
      </c>
    </row>
    <row r="9" spans="1:10" s="11" customFormat="1" ht="11.25" x14ac:dyDescent="0.2">
      <c r="A9" s="151">
        <v>1</v>
      </c>
      <c r="B9" s="152"/>
      <c r="C9" s="153"/>
      <c r="D9" s="102">
        <v>2</v>
      </c>
      <c r="E9" s="102">
        <v>3</v>
      </c>
      <c r="F9" s="103">
        <v>4</v>
      </c>
      <c r="G9" s="103">
        <v>5</v>
      </c>
      <c r="H9" s="103">
        <v>6</v>
      </c>
    </row>
    <row r="10" spans="1:10" x14ac:dyDescent="0.25">
      <c r="A10" s="104"/>
      <c r="B10" s="104"/>
      <c r="C10" s="104" t="s">
        <v>36</v>
      </c>
      <c r="D10" s="15">
        <f t="shared" ref="D10:G10" si="0">D11+D18</f>
        <v>15550446.25</v>
      </c>
      <c r="E10" s="15">
        <f t="shared" si="0"/>
        <v>18658661</v>
      </c>
      <c r="F10" s="15">
        <f t="shared" si="0"/>
        <v>19184262</v>
      </c>
      <c r="G10" s="15">
        <f t="shared" si="0"/>
        <v>20108162</v>
      </c>
      <c r="H10" s="15">
        <f t="shared" ref="H10" si="1">H11+H18</f>
        <v>21021829</v>
      </c>
    </row>
    <row r="11" spans="1:10" x14ac:dyDescent="0.25">
      <c r="A11" s="104">
        <v>6</v>
      </c>
      <c r="B11" s="104"/>
      <c r="C11" s="104" t="s">
        <v>6</v>
      </c>
      <c r="D11" s="15">
        <f t="shared" ref="D11:E11" si="2">SUM(D12:D17)</f>
        <v>15550446.25</v>
      </c>
      <c r="E11" s="15">
        <f t="shared" si="2"/>
        <v>18658661</v>
      </c>
      <c r="F11" s="15">
        <f>SUM(F12:F17)</f>
        <v>19184262</v>
      </c>
      <c r="G11" s="15">
        <f t="shared" ref="G11:H11" si="3">SUM(G12:G17)</f>
        <v>20108162</v>
      </c>
      <c r="H11" s="15">
        <f t="shared" si="3"/>
        <v>21021829</v>
      </c>
    </row>
    <row r="12" spans="1:10" ht="25.5" x14ac:dyDescent="0.25">
      <c r="A12" s="105"/>
      <c r="B12" s="93">
        <v>63</v>
      </c>
      <c r="C12" s="93" t="s">
        <v>147</v>
      </c>
      <c r="D12" s="106">
        <v>209063.58</v>
      </c>
      <c r="E12" s="106">
        <v>25000</v>
      </c>
      <c r="F12" s="106">
        <v>0</v>
      </c>
      <c r="G12" s="106">
        <v>0</v>
      </c>
      <c r="H12" s="106">
        <v>0</v>
      </c>
    </row>
    <row r="13" spans="1:10" x14ac:dyDescent="0.25">
      <c r="A13" s="104"/>
      <c r="B13" s="16">
        <v>64</v>
      </c>
      <c r="C13" s="16" t="s">
        <v>39</v>
      </c>
      <c r="D13" s="17">
        <v>217.67</v>
      </c>
      <c r="E13" s="17">
        <v>500</v>
      </c>
      <c r="F13" s="17">
        <v>500</v>
      </c>
      <c r="G13" s="17">
        <v>500</v>
      </c>
      <c r="H13" s="17">
        <v>500</v>
      </c>
    </row>
    <row r="14" spans="1:10" ht="25.5" x14ac:dyDescent="0.25">
      <c r="A14" s="104"/>
      <c r="B14" s="16">
        <v>65</v>
      </c>
      <c r="C14" s="16" t="s">
        <v>40</v>
      </c>
      <c r="D14" s="17">
        <v>1280816.44</v>
      </c>
      <c r="E14" s="17">
        <v>2000358</v>
      </c>
      <c r="F14" s="17">
        <v>2500358</v>
      </c>
      <c r="G14" s="17">
        <v>3000358</v>
      </c>
      <c r="H14" s="17">
        <v>3414025</v>
      </c>
    </row>
    <row r="15" spans="1:10" ht="25.5" x14ac:dyDescent="0.25">
      <c r="A15" s="107"/>
      <c r="B15" s="107">
        <v>66</v>
      </c>
      <c r="C15" s="16" t="s">
        <v>19</v>
      </c>
      <c r="D15" s="17">
        <v>235004.4</v>
      </c>
      <c r="E15" s="17">
        <v>109400</v>
      </c>
      <c r="F15" s="17">
        <v>120100</v>
      </c>
      <c r="G15" s="17">
        <v>120100</v>
      </c>
      <c r="H15" s="17">
        <v>120100</v>
      </c>
    </row>
    <row r="16" spans="1:10" ht="25.5" x14ac:dyDescent="0.25">
      <c r="A16" s="107"/>
      <c r="B16" s="107">
        <v>67</v>
      </c>
      <c r="C16" s="16" t="s">
        <v>41</v>
      </c>
      <c r="D16" s="17">
        <v>13771066.609999999</v>
      </c>
      <c r="E16" s="17">
        <v>16477403</v>
      </c>
      <c r="F16" s="17">
        <v>16483904</v>
      </c>
      <c r="G16" s="17">
        <v>16907804</v>
      </c>
      <c r="H16" s="17">
        <v>17407804</v>
      </c>
    </row>
    <row r="17" spans="1:8" x14ac:dyDescent="0.25">
      <c r="A17" s="107"/>
      <c r="B17" s="107">
        <v>68</v>
      </c>
      <c r="C17" s="16" t="s">
        <v>42</v>
      </c>
      <c r="D17" s="17">
        <v>54277.55</v>
      </c>
      <c r="E17" s="17">
        <v>46000</v>
      </c>
      <c r="F17" s="17">
        <v>79400</v>
      </c>
      <c r="G17" s="17">
        <v>79400</v>
      </c>
      <c r="H17" s="17">
        <v>79400</v>
      </c>
    </row>
    <row r="18" spans="1:8" hidden="1" x14ac:dyDescent="0.25">
      <c r="A18" s="108"/>
      <c r="B18" s="107"/>
      <c r="C18" s="16" t="s">
        <v>24</v>
      </c>
      <c r="D18" s="16"/>
      <c r="E18" s="16"/>
      <c r="F18" s="17"/>
      <c r="G18" s="17"/>
      <c r="H18" s="17"/>
    </row>
    <row r="19" spans="1:8" hidden="1" x14ac:dyDescent="0.25">
      <c r="A19" s="107"/>
      <c r="B19" s="107">
        <v>71</v>
      </c>
      <c r="C19" s="109" t="s">
        <v>116</v>
      </c>
      <c r="D19" s="109"/>
      <c r="E19" s="109"/>
      <c r="F19" s="15">
        <v>0</v>
      </c>
      <c r="G19" s="15">
        <v>0</v>
      </c>
      <c r="H19" s="15">
        <v>0</v>
      </c>
    </row>
    <row r="20" spans="1:8" x14ac:dyDescent="0.25">
      <c r="A20" s="110"/>
      <c r="B20" s="110"/>
      <c r="C20" s="110"/>
      <c r="D20" s="110"/>
      <c r="E20" s="110"/>
      <c r="F20" s="110"/>
      <c r="G20" s="110"/>
      <c r="H20" s="110"/>
    </row>
    <row r="21" spans="1:8" ht="25.5" customHeight="1" x14ac:dyDescent="0.25">
      <c r="A21" s="148" t="s">
        <v>11</v>
      </c>
      <c r="B21" s="149"/>
      <c r="C21" s="150"/>
      <c r="D21" s="100" t="s">
        <v>154</v>
      </c>
      <c r="E21" s="100" t="s">
        <v>155</v>
      </c>
      <c r="F21" s="101" t="s">
        <v>150</v>
      </c>
      <c r="G21" s="101" t="s">
        <v>140</v>
      </c>
      <c r="H21" s="101" t="s">
        <v>151</v>
      </c>
    </row>
    <row r="22" spans="1:8" s="11" customFormat="1" ht="11.25" x14ac:dyDescent="0.2">
      <c r="A22" s="151">
        <v>1</v>
      </c>
      <c r="B22" s="152"/>
      <c r="C22" s="153"/>
      <c r="D22" s="102">
        <v>2</v>
      </c>
      <c r="E22" s="102">
        <v>3</v>
      </c>
      <c r="F22" s="103">
        <v>2</v>
      </c>
      <c r="G22" s="103">
        <v>3</v>
      </c>
      <c r="H22" s="103">
        <v>4</v>
      </c>
    </row>
    <row r="23" spans="1:8" x14ac:dyDescent="0.25">
      <c r="A23" s="104"/>
      <c r="B23" s="104"/>
      <c r="C23" s="104" t="s">
        <v>37</v>
      </c>
      <c r="D23" s="15">
        <f t="shared" ref="D23:G23" si="4">D24+D29+D33</f>
        <v>17134725.100000001</v>
      </c>
      <c r="E23" s="15">
        <f t="shared" si="4"/>
        <v>18793183</v>
      </c>
      <c r="F23" s="15">
        <f t="shared" si="4"/>
        <v>19261223</v>
      </c>
      <c r="G23" s="15">
        <f t="shared" si="4"/>
        <v>20108162</v>
      </c>
      <c r="H23" s="15">
        <f t="shared" ref="H23" si="5">H24+H29+H33</f>
        <v>21021829</v>
      </c>
    </row>
    <row r="24" spans="1:8" x14ac:dyDescent="0.25">
      <c r="A24" s="104">
        <v>3</v>
      </c>
      <c r="B24" s="104"/>
      <c r="C24" s="104" t="s">
        <v>7</v>
      </c>
      <c r="D24" s="15">
        <f t="shared" ref="D24:G24" si="6">D25+D26+D27+D28</f>
        <v>16318612.98</v>
      </c>
      <c r="E24" s="15">
        <f t="shared" si="6"/>
        <v>17972410</v>
      </c>
      <c r="F24" s="15">
        <f t="shared" si="6"/>
        <v>18372328</v>
      </c>
      <c r="G24" s="15">
        <f t="shared" si="6"/>
        <v>19296228</v>
      </c>
      <c r="H24" s="15">
        <f t="shared" ref="H24" si="7">H25+H26+H27+H28</f>
        <v>20209895</v>
      </c>
    </row>
    <row r="25" spans="1:8" x14ac:dyDescent="0.25">
      <c r="A25" s="104"/>
      <c r="B25" s="16">
        <v>31</v>
      </c>
      <c r="C25" s="16" t="s">
        <v>8</v>
      </c>
      <c r="D25" s="17">
        <v>12258446.15</v>
      </c>
      <c r="E25" s="106">
        <v>13406960</v>
      </c>
      <c r="F25" s="17">
        <v>13393272</v>
      </c>
      <c r="G25" s="17">
        <v>14305889</v>
      </c>
      <c r="H25" s="17">
        <v>14719556</v>
      </c>
    </row>
    <row r="26" spans="1:8" x14ac:dyDescent="0.25">
      <c r="A26" s="107"/>
      <c r="B26" s="107">
        <v>32</v>
      </c>
      <c r="C26" s="107" t="s">
        <v>15</v>
      </c>
      <c r="D26" s="17">
        <v>4013940.52</v>
      </c>
      <c r="E26" s="17">
        <v>4504945</v>
      </c>
      <c r="F26" s="17">
        <v>4970561</v>
      </c>
      <c r="G26" s="17">
        <v>4981844</v>
      </c>
      <c r="H26" s="17">
        <v>5481844</v>
      </c>
    </row>
    <row r="27" spans="1:8" x14ac:dyDescent="0.25">
      <c r="A27" s="107"/>
      <c r="B27" s="107">
        <v>34</v>
      </c>
      <c r="C27" s="107" t="s">
        <v>44</v>
      </c>
      <c r="D27" s="17">
        <v>45230.92</v>
      </c>
      <c r="E27" s="17">
        <v>59500</v>
      </c>
      <c r="F27" s="17">
        <v>7500</v>
      </c>
      <c r="G27" s="17">
        <v>7500</v>
      </c>
      <c r="H27" s="17">
        <v>7500</v>
      </c>
    </row>
    <row r="28" spans="1:8" x14ac:dyDescent="0.25">
      <c r="A28" s="107"/>
      <c r="B28" s="107">
        <v>38</v>
      </c>
      <c r="C28" s="107" t="s">
        <v>43</v>
      </c>
      <c r="D28" s="17">
        <v>995.39</v>
      </c>
      <c r="E28" s="17">
        <v>1005</v>
      </c>
      <c r="F28" s="17">
        <v>995</v>
      </c>
      <c r="G28" s="17">
        <v>995</v>
      </c>
      <c r="H28" s="17">
        <v>995</v>
      </c>
    </row>
    <row r="29" spans="1:8" x14ac:dyDescent="0.25">
      <c r="A29" s="18">
        <v>4</v>
      </c>
      <c r="B29" s="18"/>
      <c r="C29" s="19" t="s">
        <v>9</v>
      </c>
      <c r="D29" s="15">
        <f t="shared" ref="D29:E29" si="8">D30+D31+D32</f>
        <v>816112.12</v>
      </c>
      <c r="E29" s="15">
        <f t="shared" si="8"/>
        <v>820773</v>
      </c>
      <c r="F29" s="15">
        <f>F30+F31+F32</f>
        <v>888895</v>
      </c>
      <c r="G29" s="15">
        <f t="shared" ref="G29" si="9">G30+G31+G32</f>
        <v>811934</v>
      </c>
      <c r="H29" s="15">
        <f t="shared" ref="H29" si="10">H30+H31+H32</f>
        <v>811934</v>
      </c>
    </row>
    <row r="30" spans="1:8" x14ac:dyDescent="0.25">
      <c r="A30" s="18"/>
      <c r="B30" s="111">
        <v>41</v>
      </c>
      <c r="C30" s="112" t="s">
        <v>10</v>
      </c>
      <c r="D30" s="17">
        <v>13191.96</v>
      </c>
      <c r="E30" s="106">
        <v>1500</v>
      </c>
      <c r="F30" s="17">
        <v>1000</v>
      </c>
      <c r="G30" s="17">
        <v>1000</v>
      </c>
      <c r="H30" s="17">
        <v>1000</v>
      </c>
    </row>
    <row r="31" spans="1:8" x14ac:dyDescent="0.25">
      <c r="A31" s="16"/>
      <c r="B31" s="16">
        <v>42</v>
      </c>
      <c r="C31" s="112" t="s">
        <v>45</v>
      </c>
      <c r="D31" s="17">
        <v>744912.66</v>
      </c>
      <c r="E31" s="17">
        <v>659273</v>
      </c>
      <c r="F31" s="17">
        <v>837895</v>
      </c>
      <c r="G31" s="17">
        <v>760934</v>
      </c>
      <c r="H31" s="17">
        <v>760934</v>
      </c>
    </row>
    <row r="32" spans="1:8" x14ac:dyDescent="0.25">
      <c r="A32" s="16"/>
      <c r="B32" s="16">
        <v>45</v>
      </c>
      <c r="C32" s="20" t="s">
        <v>46</v>
      </c>
      <c r="D32" s="17">
        <v>58007.5</v>
      </c>
      <c r="E32" s="17">
        <v>160000</v>
      </c>
      <c r="F32" s="17">
        <v>50000</v>
      </c>
      <c r="G32" s="17">
        <v>50000</v>
      </c>
      <c r="H32" s="17">
        <v>50000</v>
      </c>
    </row>
    <row r="33" spans="1:8" hidden="1" x14ac:dyDescent="0.25">
      <c r="A33" s="18">
        <v>5</v>
      </c>
      <c r="B33" s="18"/>
      <c r="C33" s="19" t="s">
        <v>13</v>
      </c>
      <c r="D33" s="19"/>
      <c r="E33" s="19"/>
      <c r="F33" s="15">
        <f>F34</f>
        <v>0</v>
      </c>
      <c r="G33" s="15">
        <f t="shared" ref="G33:H33" si="11">G34</f>
        <v>0</v>
      </c>
      <c r="H33" s="15">
        <f t="shared" si="11"/>
        <v>0</v>
      </c>
    </row>
    <row r="34" spans="1:8" hidden="1" x14ac:dyDescent="0.25">
      <c r="A34" s="16"/>
      <c r="B34" s="16">
        <v>54</v>
      </c>
      <c r="C34" s="20" t="s">
        <v>16</v>
      </c>
      <c r="D34" s="20"/>
      <c r="E34" s="20"/>
      <c r="F34" s="17"/>
      <c r="G34" s="17">
        <v>0</v>
      </c>
      <c r="H34" s="17">
        <v>0</v>
      </c>
    </row>
  </sheetData>
  <mergeCells count="7">
    <mergeCell ref="A21:C21"/>
    <mergeCell ref="A9:C9"/>
    <mergeCell ref="A22:C22"/>
    <mergeCell ref="A2:H2"/>
    <mergeCell ref="A4:H4"/>
    <mergeCell ref="A6:H6"/>
    <mergeCell ref="A8:C8"/>
  </mergeCells>
  <pageMargins left="0.7" right="0.7" top="0.75" bottom="0.7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topLeftCell="A7" workbookViewId="0">
      <selection activeCell="C29" sqref="C29"/>
    </sheetView>
  </sheetViews>
  <sheetFormatPr defaultRowHeight="15" x14ac:dyDescent="0.25"/>
  <cols>
    <col min="1" max="1" width="44.7109375" customWidth="1"/>
    <col min="2" max="2" width="11.5703125" bestFit="1" customWidth="1"/>
    <col min="3" max="3" width="13.42578125" bestFit="1" customWidth="1"/>
    <col min="4" max="6" width="19.42578125" customWidth="1"/>
    <col min="7" max="8" width="25.28515625" customWidth="1"/>
  </cols>
  <sheetData>
    <row r="1" spans="1:8" ht="18" x14ac:dyDescent="0.25">
      <c r="A1" s="2"/>
      <c r="B1" s="2"/>
      <c r="C1" s="2"/>
      <c r="D1" s="2"/>
      <c r="E1" s="2"/>
      <c r="F1" s="2"/>
      <c r="G1" s="2"/>
      <c r="H1" s="2"/>
    </row>
    <row r="2" spans="1:8" ht="15.75" customHeight="1" x14ac:dyDescent="0.25">
      <c r="A2" s="154" t="s">
        <v>139</v>
      </c>
      <c r="B2" s="154"/>
      <c r="C2" s="154"/>
      <c r="D2" s="154"/>
      <c r="E2" s="154"/>
      <c r="F2" s="154"/>
      <c r="G2" s="9"/>
      <c r="H2" s="9"/>
    </row>
    <row r="3" spans="1:8" ht="18" x14ac:dyDescent="0.25">
      <c r="A3" s="24"/>
      <c r="B3" s="24"/>
      <c r="C3" s="24"/>
      <c r="D3" s="24"/>
      <c r="E3" s="24"/>
      <c r="F3" s="24"/>
      <c r="G3" s="3"/>
      <c r="H3" s="3"/>
    </row>
    <row r="4" spans="1:8" ht="25.5" customHeight="1" x14ac:dyDescent="0.25">
      <c r="A4" s="85" t="s">
        <v>11</v>
      </c>
      <c r="B4" s="100" t="s">
        <v>154</v>
      </c>
      <c r="C4" s="100" t="s">
        <v>155</v>
      </c>
      <c r="D4" s="85" t="s">
        <v>150</v>
      </c>
      <c r="E4" s="85" t="s">
        <v>140</v>
      </c>
      <c r="F4" s="85" t="s">
        <v>151</v>
      </c>
    </row>
    <row r="5" spans="1:8" s="11" customFormat="1" ht="11.25" x14ac:dyDescent="0.2">
      <c r="A5" s="86">
        <v>1</v>
      </c>
      <c r="B5" s="102">
        <v>2</v>
      </c>
      <c r="C5" s="102">
        <v>3</v>
      </c>
      <c r="D5" s="103">
        <v>4</v>
      </c>
      <c r="E5" s="103">
        <v>5</v>
      </c>
      <c r="F5" s="103">
        <v>6</v>
      </c>
    </row>
    <row r="6" spans="1:8" x14ac:dyDescent="0.25">
      <c r="A6" s="87" t="s">
        <v>36</v>
      </c>
      <c r="B6" s="88">
        <f>B7+B9+B11+B13+B16+B18</f>
        <v>15550446.25</v>
      </c>
      <c r="C6" s="88">
        <f>C7+C9+C11+C13+C16+C18</f>
        <v>18658661</v>
      </c>
      <c r="D6" s="88">
        <f>D7+D9+D11+D13+D16+D18</f>
        <v>19184262</v>
      </c>
      <c r="E6" s="88">
        <f>E7+E9+E11+E13+E16+E18</f>
        <v>20108162</v>
      </c>
      <c r="F6" s="88">
        <f>F7+F9+F11+F13+F16+F18</f>
        <v>21021829</v>
      </c>
    </row>
    <row r="7" spans="1:8" x14ac:dyDescent="0.25">
      <c r="A7" s="87" t="s">
        <v>20</v>
      </c>
      <c r="B7" s="88">
        <f t="shared" ref="B7:F7" si="0">B8</f>
        <v>1412581.05</v>
      </c>
      <c r="C7" s="88">
        <f t="shared" si="0"/>
        <v>1132796</v>
      </c>
      <c r="D7" s="88">
        <f t="shared" si="0"/>
        <v>750566</v>
      </c>
      <c r="E7" s="88">
        <f t="shared" si="0"/>
        <v>760799</v>
      </c>
      <c r="F7" s="88">
        <f t="shared" si="0"/>
        <v>760799</v>
      </c>
    </row>
    <row r="8" spans="1:8" x14ac:dyDescent="0.25">
      <c r="A8" s="89" t="s">
        <v>21</v>
      </c>
      <c r="B8" s="90">
        <v>1412581.05</v>
      </c>
      <c r="C8" s="90">
        <v>1132796</v>
      </c>
      <c r="D8" s="90">
        <v>750566</v>
      </c>
      <c r="E8" s="90">
        <v>760799</v>
      </c>
      <c r="F8" s="90">
        <v>760799</v>
      </c>
    </row>
    <row r="9" spans="1:8" x14ac:dyDescent="0.25">
      <c r="A9" s="87" t="s">
        <v>22</v>
      </c>
      <c r="B9" s="88">
        <f t="shared" ref="B9:F9" si="1">B10</f>
        <v>208475.2</v>
      </c>
      <c r="C9" s="88">
        <f t="shared" si="1"/>
        <v>141500</v>
      </c>
      <c r="D9" s="88">
        <f t="shared" si="1"/>
        <v>200000</v>
      </c>
      <c r="E9" s="88">
        <f t="shared" si="1"/>
        <v>200000</v>
      </c>
      <c r="F9" s="88">
        <f t="shared" si="1"/>
        <v>200000</v>
      </c>
    </row>
    <row r="10" spans="1:8" x14ac:dyDescent="0.25">
      <c r="A10" s="91" t="s">
        <v>23</v>
      </c>
      <c r="B10" s="90">
        <v>208475.2</v>
      </c>
      <c r="C10" s="90">
        <v>141500</v>
      </c>
      <c r="D10" s="90">
        <v>200000</v>
      </c>
      <c r="E10" s="90">
        <v>200000</v>
      </c>
      <c r="F10" s="90">
        <v>200000</v>
      </c>
    </row>
    <row r="11" spans="1:8" x14ac:dyDescent="0.25">
      <c r="A11" s="87" t="s">
        <v>47</v>
      </c>
      <c r="B11" s="88">
        <f t="shared" ref="B11:F11" si="2">B12</f>
        <v>13638943.68</v>
      </c>
      <c r="C11" s="88">
        <f t="shared" si="2"/>
        <v>17344607</v>
      </c>
      <c r="D11" s="88">
        <f t="shared" si="2"/>
        <v>18233338</v>
      </c>
      <c r="E11" s="88">
        <f t="shared" si="2"/>
        <v>19147005</v>
      </c>
      <c r="F11" s="88">
        <f t="shared" si="2"/>
        <v>20060672</v>
      </c>
    </row>
    <row r="12" spans="1:8" x14ac:dyDescent="0.25">
      <c r="A12" s="91" t="s">
        <v>48</v>
      </c>
      <c r="B12" s="90">
        <v>13638943.68</v>
      </c>
      <c r="C12" s="90">
        <v>17344607</v>
      </c>
      <c r="D12" s="92">
        <v>18233338</v>
      </c>
      <c r="E12" s="92">
        <v>19147005</v>
      </c>
      <c r="F12" s="92">
        <v>20060672</v>
      </c>
    </row>
    <row r="13" spans="1:8" x14ac:dyDescent="0.25">
      <c r="A13" s="87" t="s">
        <v>148</v>
      </c>
      <c r="B13" s="94">
        <f>B14+B15</f>
        <v>209063.58</v>
      </c>
      <c r="C13" s="94">
        <f>C14+C15</f>
        <v>25000</v>
      </c>
      <c r="D13" s="94">
        <f t="shared" ref="D13:F13" si="3">D14+D15</f>
        <v>0</v>
      </c>
      <c r="E13" s="94">
        <f t="shared" si="3"/>
        <v>0</v>
      </c>
      <c r="F13" s="94">
        <f t="shared" si="3"/>
        <v>0</v>
      </c>
    </row>
    <row r="14" spans="1:8" ht="25.5" x14ac:dyDescent="0.25">
      <c r="A14" s="128" t="s">
        <v>156</v>
      </c>
      <c r="B14" s="90">
        <v>0</v>
      </c>
      <c r="C14" s="90">
        <v>20000</v>
      </c>
      <c r="D14" s="129">
        <v>0</v>
      </c>
      <c r="E14" s="129">
        <v>0</v>
      </c>
      <c r="F14" s="129">
        <v>0</v>
      </c>
    </row>
    <row r="15" spans="1:8" x14ac:dyDescent="0.25">
      <c r="A15" s="91" t="s">
        <v>149</v>
      </c>
      <c r="B15" s="90">
        <v>209063.58</v>
      </c>
      <c r="C15" s="90">
        <v>5000</v>
      </c>
      <c r="D15" s="95">
        <v>0</v>
      </c>
      <c r="E15" s="95">
        <v>0</v>
      </c>
      <c r="F15" s="95">
        <v>0</v>
      </c>
    </row>
    <row r="16" spans="1:8" x14ac:dyDescent="0.25">
      <c r="A16" s="87" t="s">
        <v>117</v>
      </c>
      <c r="B16" s="96">
        <f t="shared" ref="B16:F16" si="4">B17</f>
        <v>81024.42</v>
      </c>
      <c r="C16" s="96">
        <f t="shared" si="4"/>
        <v>14400</v>
      </c>
      <c r="D16" s="96">
        <f t="shared" si="4"/>
        <v>0</v>
      </c>
      <c r="E16" s="96">
        <f t="shared" si="4"/>
        <v>0</v>
      </c>
      <c r="F16" s="96">
        <f t="shared" si="4"/>
        <v>0</v>
      </c>
    </row>
    <row r="17" spans="1:6" x14ac:dyDescent="0.25">
      <c r="A17" s="91" t="s">
        <v>118</v>
      </c>
      <c r="B17" s="90">
        <v>81024.42</v>
      </c>
      <c r="C17" s="90">
        <v>14400</v>
      </c>
      <c r="D17" s="92">
        <v>0</v>
      </c>
      <c r="E17" s="92">
        <v>0</v>
      </c>
      <c r="F17" s="92">
        <v>0</v>
      </c>
    </row>
    <row r="18" spans="1:6" ht="25.5" x14ac:dyDescent="0.25">
      <c r="A18" s="87" t="s">
        <v>50</v>
      </c>
      <c r="B18" s="88">
        <f t="shared" ref="B18:F18" si="5">B19</f>
        <v>358.32</v>
      </c>
      <c r="C18" s="88">
        <f t="shared" si="5"/>
        <v>358</v>
      </c>
      <c r="D18" s="88">
        <f t="shared" si="5"/>
        <v>358</v>
      </c>
      <c r="E18" s="88">
        <f t="shared" si="5"/>
        <v>358</v>
      </c>
      <c r="F18" s="88">
        <f t="shared" si="5"/>
        <v>358</v>
      </c>
    </row>
    <row r="19" spans="1:6" ht="30" x14ac:dyDescent="0.25">
      <c r="A19" s="97" t="s">
        <v>49</v>
      </c>
      <c r="B19" s="98">
        <v>358.32</v>
      </c>
      <c r="C19" s="90">
        <v>358</v>
      </c>
      <c r="D19" s="98">
        <v>358</v>
      </c>
      <c r="E19" s="98">
        <v>358</v>
      </c>
      <c r="F19" s="98">
        <v>358</v>
      </c>
    </row>
    <row r="20" spans="1:6" x14ac:dyDescent="0.25">
      <c r="A20" s="98"/>
      <c r="B20" s="98"/>
      <c r="C20" s="98"/>
      <c r="D20" s="98"/>
      <c r="E20" s="98"/>
      <c r="F20" s="98"/>
    </row>
    <row r="21" spans="1:6" x14ac:dyDescent="0.25">
      <c r="A21" s="87" t="s">
        <v>37</v>
      </c>
      <c r="B21" s="88">
        <f t="shared" ref="B21:E21" si="6">B22+B24+B26+B28+B31+B33</f>
        <v>17142481.520000003</v>
      </c>
      <c r="C21" s="88">
        <f t="shared" si="6"/>
        <v>18793183</v>
      </c>
      <c r="D21" s="88">
        <f t="shared" si="6"/>
        <v>19261223</v>
      </c>
      <c r="E21" s="88">
        <f t="shared" si="6"/>
        <v>20108162</v>
      </c>
      <c r="F21" s="88">
        <f t="shared" ref="F21" si="7">F22+F24+F26+F28+F31+F33</f>
        <v>21021829</v>
      </c>
    </row>
    <row r="22" spans="1:6" x14ac:dyDescent="0.25">
      <c r="A22" s="87" t="s">
        <v>20</v>
      </c>
      <c r="B22" s="88">
        <f t="shared" ref="B22:D22" si="8">B23</f>
        <v>1412581.05</v>
      </c>
      <c r="C22" s="88">
        <f t="shared" si="8"/>
        <v>1132796</v>
      </c>
      <c r="D22" s="88">
        <f t="shared" si="8"/>
        <v>750566</v>
      </c>
      <c r="E22" s="88">
        <f t="shared" ref="E22:F22" si="9">E23</f>
        <v>760799</v>
      </c>
      <c r="F22" s="88">
        <f t="shared" si="9"/>
        <v>760799</v>
      </c>
    </row>
    <row r="23" spans="1:6" x14ac:dyDescent="0.25">
      <c r="A23" s="89" t="s">
        <v>21</v>
      </c>
      <c r="B23" s="90">
        <v>1412581.05</v>
      </c>
      <c r="C23" s="90">
        <v>1132796</v>
      </c>
      <c r="D23" s="90">
        <f>'Račun rashoda - poseban dio'!C5+'Račun rashoda - poseban dio'!C103</f>
        <v>750566</v>
      </c>
      <c r="E23" s="90">
        <f>'Račun rashoda - poseban dio'!D5+'Račun rashoda - poseban dio'!D103</f>
        <v>760799</v>
      </c>
      <c r="F23" s="90">
        <f>'Račun rashoda - poseban dio'!E5+'Račun rashoda - poseban dio'!E103</f>
        <v>760799</v>
      </c>
    </row>
    <row r="24" spans="1:6" x14ac:dyDescent="0.25">
      <c r="A24" s="87" t="s">
        <v>22</v>
      </c>
      <c r="B24" s="88">
        <f t="shared" ref="B24:D24" si="10">B25</f>
        <v>222835.74</v>
      </c>
      <c r="C24" s="88">
        <f t="shared" si="10"/>
        <v>141500</v>
      </c>
      <c r="D24" s="88">
        <f t="shared" si="10"/>
        <v>200000</v>
      </c>
      <c r="E24" s="88">
        <f t="shared" ref="E24:F24" si="11">E25</f>
        <v>200000</v>
      </c>
      <c r="F24" s="88">
        <f t="shared" si="11"/>
        <v>200000</v>
      </c>
    </row>
    <row r="25" spans="1:6" x14ac:dyDescent="0.25">
      <c r="A25" s="91" t="s">
        <v>23</v>
      </c>
      <c r="B25" s="90">
        <v>222835.74</v>
      </c>
      <c r="C25" s="90">
        <v>141500</v>
      </c>
      <c r="D25" s="90">
        <f>'Račun rashoda - poseban dio'!C17</f>
        <v>200000</v>
      </c>
      <c r="E25" s="90">
        <f>'Račun rashoda - poseban dio'!D17</f>
        <v>200000</v>
      </c>
      <c r="F25" s="90">
        <f>'Račun rashoda - poseban dio'!E17</f>
        <v>200000</v>
      </c>
    </row>
    <row r="26" spans="1:6" x14ac:dyDescent="0.25">
      <c r="A26" s="87" t="s">
        <v>47</v>
      </c>
      <c r="B26" s="88">
        <f t="shared" ref="B26:D26" si="12">B27</f>
        <v>15097052.390000001</v>
      </c>
      <c r="C26" s="88">
        <f t="shared" si="12"/>
        <v>17396617</v>
      </c>
      <c r="D26" s="88">
        <f t="shared" si="12"/>
        <v>18233338</v>
      </c>
      <c r="E26" s="88">
        <f t="shared" ref="E26:F26" si="13">E27</f>
        <v>19147005</v>
      </c>
      <c r="F26" s="88">
        <f t="shared" si="13"/>
        <v>20060672</v>
      </c>
    </row>
    <row r="27" spans="1:6" x14ac:dyDescent="0.25">
      <c r="A27" s="91" t="s">
        <v>48</v>
      </c>
      <c r="B27" s="90">
        <v>15097052.390000001</v>
      </c>
      <c r="C27" s="90">
        <v>17396617</v>
      </c>
      <c r="D27" s="92">
        <f>'Račun rashoda - poseban dio'!C34</f>
        <v>18233338</v>
      </c>
      <c r="E27" s="92">
        <f>'Račun rashoda - poseban dio'!D34</f>
        <v>19147005</v>
      </c>
      <c r="F27" s="92">
        <f>'Račun rashoda - poseban dio'!E34</f>
        <v>20060672</v>
      </c>
    </row>
    <row r="28" spans="1:6" x14ac:dyDescent="0.25">
      <c r="A28" s="87" t="s">
        <v>146</v>
      </c>
      <c r="B28" s="94">
        <f t="shared" ref="B28" si="14">B30</f>
        <v>327529.59999999998</v>
      </c>
      <c r="C28" s="94">
        <f>C29+C30</f>
        <v>25000</v>
      </c>
      <c r="D28" s="94">
        <f t="shared" ref="D28:F28" si="15">D29+D30</f>
        <v>0</v>
      </c>
      <c r="E28" s="94">
        <f t="shared" si="15"/>
        <v>0</v>
      </c>
      <c r="F28" s="94">
        <f t="shared" si="15"/>
        <v>0</v>
      </c>
    </row>
    <row r="29" spans="1:6" ht="25.5" x14ac:dyDescent="0.25">
      <c r="A29" s="91" t="s">
        <v>156</v>
      </c>
      <c r="B29" s="90">
        <v>0</v>
      </c>
      <c r="C29" s="90">
        <v>20000</v>
      </c>
      <c r="D29" s="130">
        <v>0</v>
      </c>
      <c r="E29" s="130">
        <v>0</v>
      </c>
      <c r="F29" s="130">
        <v>0</v>
      </c>
    </row>
    <row r="30" spans="1:6" x14ac:dyDescent="0.25">
      <c r="A30" s="91" t="s">
        <v>145</v>
      </c>
      <c r="B30" s="90">
        <v>327529.59999999998</v>
      </c>
      <c r="C30" s="90">
        <v>5000</v>
      </c>
      <c r="D30" s="95">
        <f>'Račun rashoda - poseban dio'!C88</f>
        <v>0</v>
      </c>
      <c r="E30" s="95">
        <f>'Račun rashoda - poseban dio'!D88</f>
        <v>0</v>
      </c>
      <c r="F30" s="95">
        <f>'Račun rashoda - poseban dio'!E88</f>
        <v>0</v>
      </c>
    </row>
    <row r="31" spans="1:6" x14ac:dyDescent="0.25">
      <c r="A31" s="87" t="s">
        <v>117</v>
      </c>
      <c r="B31" s="96">
        <f t="shared" ref="B31:D31" si="16">B32</f>
        <v>82124.42</v>
      </c>
      <c r="C31" s="96">
        <f t="shared" si="16"/>
        <v>14400</v>
      </c>
      <c r="D31" s="96">
        <f t="shared" si="16"/>
        <v>0</v>
      </c>
      <c r="E31" s="96">
        <f t="shared" ref="E31:F31" si="17">E32</f>
        <v>0</v>
      </c>
      <c r="F31" s="96">
        <f t="shared" si="17"/>
        <v>0</v>
      </c>
    </row>
    <row r="32" spans="1:6" x14ac:dyDescent="0.25">
      <c r="A32" s="91" t="s">
        <v>118</v>
      </c>
      <c r="B32" s="90">
        <v>82124.42</v>
      </c>
      <c r="C32" s="90">
        <v>14400</v>
      </c>
      <c r="D32" s="92">
        <v>0</v>
      </c>
      <c r="E32" s="92">
        <v>0</v>
      </c>
      <c r="F32" s="92">
        <v>0</v>
      </c>
    </row>
    <row r="33" spans="1:6" ht="25.5" x14ac:dyDescent="0.25">
      <c r="A33" s="87" t="s">
        <v>50</v>
      </c>
      <c r="B33" s="88">
        <f t="shared" ref="B33:F33" si="18">B34</f>
        <v>358.32</v>
      </c>
      <c r="C33" s="88">
        <f t="shared" si="18"/>
        <v>82870</v>
      </c>
      <c r="D33" s="88">
        <f t="shared" si="18"/>
        <v>77319</v>
      </c>
      <c r="E33" s="88">
        <f t="shared" si="18"/>
        <v>358</v>
      </c>
      <c r="F33" s="88">
        <f t="shared" si="18"/>
        <v>358</v>
      </c>
    </row>
    <row r="34" spans="1:6" ht="30" x14ac:dyDescent="0.25">
      <c r="A34" s="97" t="s">
        <v>49</v>
      </c>
      <c r="B34" s="98">
        <v>358.32</v>
      </c>
      <c r="C34" s="90">
        <v>82870</v>
      </c>
      <c r="D34" s="125">
        <f>'Račun rashoda - poseban dio'!C92</f>
        <v>77319</v>
      </c>
      <c r="E34" s="125">
        <f>'Račun rashoda - poseban dio'!D92</f>
        <v>358</v>
      </c>
      <c r="F34" s="125">
        <f>'Račun rashoda - poseban dio'!E92</f>
        <v>358</v>
      </c>
    </row>
    <row r="35" spans="1:6" x14ac:dyDescent="0.25">
      <c r="A35" s="13" t="s">
        <v>17</v>
      </c>
      <c r="B35" s="13"/>
      <c r="C35" s="13"/>
      <c r="D35" s="14"/>
      <c r="E35" s="14"/>
      <c r="F35" s="14"/>
    </row>
  </sheetData>
  <mergeCells count="1">
    <mergeCell ref="A2:F2"/>
  </mergeCells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"/>
  <sheetViews>
    <sheetView workbookViewId="0">
      <selection activeCell="B19" sqref="B19"/>
    </sheetView>
  </sheetViews>
  <sheetFormatPr defaultRowHeight="15" x14ac:dyDescent="0.25"/>
  <cols>
    <col min="1" max="1" width="44.7109375" style="12" customWidth="1"/>
    <col min="2" max="2" width="11.5703125" style="12" bestFit="1" customWidth="1"/>
    <col min="3" max="3" width="13.42578125" style="12" bestFit="1" customWidth="1"/>
    <col min="4" max="6" width="19.42578125" style="12" customWidth="1"/>
    <col min="7" max="8" width="25.28515625" style="12" customWidth="1"/>
    <col min="9" max="16384" width="9.140625" style="12"/>
  </cols>
  <sheetData>
    <row r="1" spans="1:8" ht="18" x14ac:dyDescent="0.25">
      <c r="A1" s="75"/>
      <c r="B1" s="75"/>
      <c r="C1" s="75"/>
      <c r="D1" s="75"/>
      <c r="E1" s="75"/>
      <c r="F1" s="75"/>
      <c r="G1" s="24"/>
      <c r="H1" s="24"/>
    </row>
    <row r="2" spans="1:8" ht="15.75" customHeight="1" x14ac:dyDescent="0.25">
      <c r="A2" s="155" t="s">
        <v>38</v>
      </c>
      <c r="B2" s="155"/>
      <c r="C2" s="155"/>
      <c r="D2" s="155"/>
      <c r="E2" s="155"/>
      <c r="F2" s="155"/>
      <c r="G2" s="25"/>
      <c r="H2" s="25"/>
    </row>
    <row r="3" spans="1:8" ht="18" x14ac:dyDescent="0.25">
      <c r="A3" s="75"/>
      <c r="B3" s="75"/>
      <c r="C3" s="75"/>
      <c r="D3" s="75"/>
      <c r="E3" s="75"/>
      <c r="F3" s="75"/>
      <c r="G3" s="26"/>
      <c r="H3" s="26"/>
    </row>
    <row r="4" spans="1:8" ht="25.5" customHeight="1" x14ac:dyDescent="0.25">
      <c r="A4" s="76" t="s">
        <v>11</v>
      </c>
      <c r="B4" s="100" t="s">
        <v>154</v>
      </c>
      <c r="C4" s="100" t="s">
        <v>155</v>
      </c>
      <c r="D4" s="77" t="s">
        <v>150</v>
      </c>
      <c r="E4" s="77" t="s">
        <v>140</v>
      </c>
      <c r="F4" s="77" t="s">
        <v>151</v>
      </c>
    </row>
    <row r="5" spans="1:8" s="27" customFormat="1" ht="11.25" x14ac:dyDescent="0.2">
      <c r="A5" s="78">
        <v>1</v>
      </c>
      <c r="B5" s="102">
        <v>2</v>
      </c>
      <c r="C5" s="102">
        <v>3</v>
      </c>
      <c r="D5" s="103">
        <v>4</v>
      </c>
      <c r="E5" s="103">
        <v>5</v>
      </c>
      <c r="F5" s="103">
        <v>6</v>
      </c>
    </row>
    <row r="6" spans="1:8" x14ac:dyDescent="0.25">
      <c r="A6" s="79" t="s">
        <v>37</v>
      </c>
      <c r="B6" s="80">
        <f t="shared" ref="B6:F9" si="0">B7</f>
        <v>17142481.52</v>
      </c>
      <c r="C6" s="80">
        <f t="shared" si="0"/>
        <v>18793183</v>
      </c>
      <c r="D6" s="80">
        <f t="shared" si="0"/>
        <v>19261223</v>
      </c>
      <c r="E6" s="80">
        <f t="shared" si="0"/>
        <v>20108162</v>
      </c>
      <c r="F6" s="80">
        <f t="shared" si="0"/>
        <v>21021829</v>
      </c>
    </row>
    <row r="7" spans="1:8" x14ac:dyDescent="0.25">
      <c r="A7" s="79" t="s">
        <v>12</v>
      </c>
      <c r="B7" s="80">
        <f t="shared" si="0"/>
        <v>17142481.52</v>
      </c>
      <c r="C7" s="80">
        <f t="shared" si="0"/>
        <v>18793183</v>
      </c>
      <c r="D7" s="80">
        <f t="shared" si="0"/>
        <v>19261223</v>
      </c>
      <c r="E7" s="80">
        <f t="shared" si="0"/>
        <v>20108162</v>
      </c>
      <c r="F7" s="80">
        <f t="shared" si="0"/>
        <v>21021829</v>
      </c>
    </row>
    <row r="8" spans="1:8" x14ac:dyDescent="0.25">
      <c r="A8" s="81" t="s">
        <v>51</v>
      </c>
      <c r="B8" s="80">
        <f t="shared" si="0"/>
        <v>17142481.52</v>
      </c>
      <c r="C8" s="80">
        <f t="shared" si="0"/>
        <v>18793183</v>
      </c>
      <c r="D8" s="80">
        <f t="shared" si="0"/>
        <v>19261223</v>
      </c>
      <c r="E8" s="80">
        <f t="shared" si="0"/>
        <v>20108162</v>
      </c>
      <c r="F8" s="80">
        <f t="shared" si="0"/>
        <v>21021829</v>
      </c>
    </row>
    <row r="9" spans="1:8" x14ac:dyDescent="0.25">
      <c r="A9" s="82" t="s">
        <v>52</v>
      </c>
      <c r="B9" s="80">
        <f t="shared" si="0"/>
        <v>17142481.52</v>
      </c>
      <c r="C9" s="80">
        <f t="shared" si="0"/>
        <v>18793183</v>
      </c>
      <c r="D9" s="80">
        <f t="shared" si="0"/>
        <v>19261223</v>
      </c>
      <c r="E9" s="80">
        <f t="shared" si="0"/>
        <v>20108162</v>
      </c>
      <c r="F9" s="80">
        <f t="shared" si="0"/>
        <v>21021829</v>
      </c>
    </row>
    <row r="10" spans="1:8" x14ac:dyDescent="0.25">
      <c r="A10" s="83" t="s">
        <v>53</v>
      </c>
      <c r="B10" s="84">
        <v>17142481.52</v>
      </c>
      <c r="C10" s="84">
        <v>18793183</v>
      </c>
      <c r="D10" s="84">
        <f>'Račun rashoda - poseban dio'!C3</f>
        <v>19261223</v>
      </c>
      <c r="E10" s="84">
        <f>'Račun rashoda - poseban dio'!D3</f>
        <v>20108162</v>
      </c>
      <c r="F10" s="84">
        <f>'Račun rashoda - poseban dio'!E3</f>
        <v>21021829</v>
      </c>
    </row>
  </sheetData>
  <mergeCells count="1">
    <mergeCell ref="A2:F2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799B-E153-4612-AC71-F60213500940}">
  <dimension ref="A2:G107"/>
  <sheetViews>
    <sheetView tabSelected="1" zoomScale="110" zoomScaleNormal="110" workbookViewId="0">
      <selection activeCell="J107" sqref="J107"/>
    </sheetView>
  </sheetViews>
  <sheetFormatPr defaultRowHeight="15" x14ac:dyDescent="0.25"/>
  <cols>
    <col min="1" max="1" width="12.140625" style="12" customWidth="1"/>
    <col min="2" max="2" width="66.140625" style="12" customWidth="1"/>
    <col min="3" max="5" width="14.28515625" style="12" bestFit="1" customWidth="1"/>
    <col min="6" max="6" width="6.140625" style="12" bestFit="1" customWidth="1"/>
    <col min="7" max="16384" width="9.140625" style="12"/>
  </cols>
  <sheetData>
    <row r="2" spans="1:7" ht="30" x14ac:dyDescent="0.25">
      <c r="A2" s="28" t="s">
        <v>119</v>
      </c>
      <c r="B2" s="29" t="s">
        <v>120</v>
      </c>
      <c r="C2" s="30" t="s">
        <v>141</v>
      </c>
      <c r="D2" s="30" t="s">
        <v>142</v>
      </c>
      <c r="E2" s="30" t="s">
        <v>152</v>
      </c>
      <c r="F2" s="31" t="s">
        <v>143</v>
      </c>
    </row>
    <row r="3" spans="1:7" s="22" customFormat="1" ht="14.25" x14ac:dyDescent="0.2">
      <c r="A3" s="32">
        <v>32481</v>
      </c>
      <c r="B3" s="33" t="s">
        <v>121</v>
      </c>
      <c r="C3" s="34">
        <f t="shared" ref="C3:D3" si="0">SUM(C4+C15)</f>
        <v>19261223</v>
      </c>
      <c r="D3" s="34">
        <f t="shared" si="0"/>
        <v>20108162</v>
      </c>
      <c r="E3" s="34">
        <f t="shared" ref="E3" si="1">SUM(E4+E15)</f>
        <v>21021829</v>
      </c>
      <c r="F3" s="35" t="s">
        <v>122</v>
      </c>
      <c r="G3" s="21"/>
    </row>
    <row r="4" spans="1:7" s="22" customFormat="1" ht="14.25" x14ac:dyDescent="0.2">
      <c r="A4" s="36">
        <v>3602</v>
      </c>
      <c r="B4" s="37" t="s">
        <v>54</v>
      </c>
      <c r="C4" s="38">
        <f t="shared" ref="C4:E5" si="2">C5</f>
        <v>611934</v>
      </c>
      <c r="D4" s="38">
        <f t="shared" si="2"/>
        <v>611934</v>
      </c>
      <c r="E4" s="38">
        <f t="shared" si="2"/>
        <v>611934</v>
      </c>
      <c r="F4" s="35" t="s">
        <v>123</v>
      </c>
      <c r="G4" s="21"/>
    </row>
    <row r="5" spans="1:7" s="22" customFormat="1" ht="28.5" x14ac:dyDescent="0.2">
      <c r="A5" s="39" t="s">
        <v>55</v>
      </c>
      <c r="B5" s="40" t="s">
        <v>124</v>
      </c>
      <c r="C5" s="41">
        <f t="shared" si="2"/>
        <v>611934</v>
      </c>
      <c r="D5" s="41">
        <f t="shared" si="2"/>
        <v>611934</v>
      </c>
      <c r="E5" s="41">
        <f t="shared" si="2"/>
        <v>611934</v>
      </c>
      <c r="F5" s="35" t="s">
        <v>125</v>
      </c>
      <c r="G5" s="21"/>
    </row>
    <row r="6" spans="1:7" s="22" customFormat="1" ht="14.25" x14ac:dyDescent="0.2">
      <c r="A6" s="42">
        <v>11</v>
      </c>
      <c r="B6" s="43" t="s">
        <v>56</v>
      </c>
      <c r="C6" s="44">
        <f t="shared" ref="C6:D6" si="3">SUM(C7+C12)</f>
        <v>611934</v>
      </c>
      <c r="D6" s="44">
        <f t="shared" si="3"/>
        <v>611934</v>
      </c>
      <c r="E6" s="44">
        <f t="shared" ref="E6" si="4">SUM(E7+E12)</f>
        <v>611934</v>
      </c>
      <c r="F6" s="35" t="s">
        <v>126</v>
      </c>
      <c r="G6" s="21"/>
    </row>
    <row r="7" spans="1:7" s="22" customFormat="1" ht="14.25" x14ac:dyDescent="0.2">
      <c r="A7" s="45">
        <v>42</v>
      </c>
      <c r="B7" s="46" t="s">
        <v>45</v>
      </c>
      <c r="C7" s="47">
        <f t="shared" ref="C7:E7" si="5">SUM(C8)</f>
        <v>611934</v>
      </c>
      <c r="D7" s="47">
        <f t="shared" si="5"/>
        <v>611934</v>
      </c>
      <c r="E7" s="47">
        <f t="shared" si="5"/>
        <v>611934</v>
      </c>
      <c r="F7" s="35">
        <v>2</v>
      </c>
      <c r="G7" s="21"/>
    </row>
    <row r="8" spans="1:7" s="22" customFormat="1" ht="14.25" x14ac:dyDescent="0.2">
      <c r="A8" s="48">
        <v>422</v>
      </c>
      <c r="B8" s="49" t="s">
        <v>57</v>
      </c>
      <c r="C8" s="50">
        <f>SUM(C9:C11)</f>
        <v>611934</v>
      </c>
      <c r="D8" s="50">
        <f>SUM(D9:D11)</f>
        <v>611934</v>
      </c>
      <c r="E8" s="50">
        <f>SUM(E9:E11)</f>
        <v>611934</v>
      </c>
      <c r="F8" s="35">
        <v>3</v>
      </c>
      <c r="G8" s="21"/>
    </row>
    <row r="9" spans="1:7" s="22" customFormat="1" ht="14.25" x14ac:dyDescent="0.2">
      <c r="A9" s="51">
        <v>4221</v>
      </c>
      <c r="B9" s="52" t="s">
        <v>63</v>
      </c>
      <c r="C9" s="53">
        <v>117934</v>
      </c>
      <c r="D9" s="53">
        <v>137934</v>
      </c>
      <c r="E9" s="53">
        <v>137934</v>
      </c>
      <c r="F9" s="35">
        <v>4</v>
      </c>
      <c r="G9" s="21"/>
    </row>
    <row r="10" spans="1:7" s="22" customFormat="1" ht="14.25" x14ac:dyDescent="0.2">
      <c r="A10" s="51">
        <v>4223</v>
      </c>
      <c r="B10" s="52" t="s">
        <v>65</v>
      </c>
      <c r="C10" s="53">
        <v>0</v>
      </c>
      <c r="D10" s="53">
        <v>0</v>
      </c>
      <c r="E10" s="53">
        <v>0</v>
      </c>
      <c r="F10" s="35">
        <v>4</v>
      </c>
      <c r="G10" s="21"/>
    </row>
    <row r="11" spans="1:7" s="22" customFormat="1" ht="14.25" x14ac:dyDescent="0.2">
      <c r="A11" s="51">
        <v>4224</v>
      </c>
      <c r="B11" s="52" t="s">
        <v>58</v>
      </c>
      <c r="C11" s="54">
        <v>494000</v>
      </c>
      <c r="D11" s="54">
        <v>474000</v>
      </c>
      <c r="E11" s="54">
        <v>474000</v>
      </c>
      <c r="F11" s="35">
        <v>4</v>
      </c>
      <c r="G11" s="23"/>
    </row>
    <row r="12" spans="1:7" s="22" customFormat="1" ht="14.25" x14ac:dyDescent="0.2">
      <c r="A12" s="45">
        <v>45</v>
      </c>
      <c r="B12" s="46" t="s">
        <v>46</v>
      </c>
      <c r="C12" s="47">
        <f>SUM(C13)</f>
        <v>0</v>
      </c>
      <c r="D12" s="47">
        <f t="shared" ref="C12:E13" si="6">SUM(D13)</f>
        <v>0</v>
      </c>
      <c r="E12" s="47">
        <f t="shared" si="6"/>
        <v>0</v>
      </c>
      <c r="F12" s="35">
        <v>2</v>
      </c>
      <c r="G12" s="21"/>
    </row>
    <row r="13" spans="1:7" s="22" customFormat="1" ht="14.25" x14ac:dyDescent="0.2">
      <c r="A13" s="48">
        <v>451</v>
      </c>
      <c r="B13" s="49" t="s">
        <v>59</v>
      </c>
      <c r="C13" s="50">
        <f t="shared" si="6"/>
        <v>0</v>
      </c>
      <c r="D13" s="50">
        <f t="shared" si="6"/>
        <v>0</v>
      </c>
      <c r="E13" s="50">
        <f t="shared" si="6"/>
        <v>0</v>
      </c>
      <c r="F13" s="35">
        <v>3</v>
      </c>
      <c r="G13" s="21"/>
    </row>
    <row r="14" spans="1:7" s="22" customFormat="1" ht="14.25" x14ac:dyDescent="0.2">
      <c r="A14" s="51">
        <v>4511</v>
      </c>
      <c r="B14" s="52" t="s">
        <v>59</v>
      </c>
      <c r="C14" s="54">
        <v>0</v>
      </c>
      <c r="D14" s="54">
        <v>0</v>
      </c>
      <c r="E14" s="54">
        <v>0</v>
      </c>
      <c r="F14" s="35">
        <v>4</v>
      </c>
      <c r="G14" s="21"/>
    </row>
    <row r="15" spans="1:7" s="22" customFormat="1" ht="33" customHeight="1" x14ac:dyDescent="0.2">
      <c r="A15" s="36">
        <v>3605</v>
      </c>
      <c r="B15" s="37" t="s">
        <v>82</v>
      </c>
      <c r="C15" s="38">
        <f>C16+C103</f>
        <v>18649289</v>
      </c>
      <c r="D15" s="38">
        <f>D16+D103</f>
        <v>19496228</v>
      </c>
      <c r="E15" s="38">
        <f>E16+E103</f>
        <v>20409895</v>
      </c>
      <c r="F15" s="35" t="s">
        <v>123</v>
      </c>
      <c r="G15" s="21"/>
    </row>
    <row r="16" spans="1:7" s="22" customFormat="1" ht="14.25" x14ac:dyDescent="0.2">
      <c r="A16" s="39" t="s">
        <v>83</v>
      </c>
      <c r="B16" s="40" t="s">
        <v>128</v>
      </c>
      <c r="C16" s="41">
        <f>C17+C34+C88+C92</f>
        <v>18510657</v>
      </c>
      <c r="D16" s="41">
        <f>D17+D34+D88+D92</f>
        <v>19347363</v>
      </c>
      <c r="E16" s="41">
        <f>E17+E34+E88+E92</f>
        <v>20261030</v>
      </c>
      <c r="F16" s="35" t="s">
        <v>125</v>
      </c>
      <c r="G16" s="21"/>
    </row>
    <row r="17" spans="1:7" s="22" customFormat="1" ht="14.25" x14ac:dyDescent="0.2">
      <c r="A17" s="42">
        <v>31</v>
      </c>
      <c r="B17" s="43" t="s">
        <v>85</v>
      </c>
      <c r="C17" s="44">
        <f>C18+C21+C31</f>
        <v>200000</v>
      </c>
      <c r="D17" s="44">
        <f t="shared" ref="D17:E17" si="7">D18+D21+D31</f>
        <v>200000</v>
      </c>
      <c r="E17" s="44">
        <f t="shared" si="7"/>
        <v>200000</v>
      </c>
      <c r="F17" s="35" t="s">
        <v>129</v>
      </c>
      <c r="G17" s="21"/>
    </row>
    <row r="18" spans="1:7" s="22" customFormat="1" ht="14.25" x14ac:dyDescent="0.2">
      <c r="A18" s="55">
        <v>41</v>
      </c>
      <c r="B18" s="56" t="s">
        <v>10</v>
      </c>
      <c r="C18" s="47">
        <f t="shared" ref="C18:E18" si="8">C19</f>
        <v>1000</v>
      </c>
      <c r="D18" s="47">
        <f t="shared" si="8"/>
        <v>1000</v>
      </c>
      <c r="E18" s="47">
        <f t="shared" si="8"/>
        <v>1000</v>
      </c>
      <c r="F18" s="35">
        <v>2</v>
      </c>
      <c r="G18" s="21"/>
    </row>
    <row r="19" spans="1:7" s="22" customFormat="1" ht="14.25" x14ac:dyDescent="0.2">
      <c r="A19" s="57">
        <v>412</v>
      </c>
      <c r="B19" s="58" t="s">
        <v>61</v>
      </c>
      <c r="C19" s="50">
        <f t="shared" ref="C19:E19" si="9">SUM(C20)</f>
        <v>1000</v>
      </c>
      <c r="D19" s="50">
        <f t="shared" si="9"/>
        <v>1000</v>
      </c>
      <c r="E19" s="50">
        <f t="shared" si="9"/>
        <v>1000</v>
      </c>
      <c r="F19" s="35">
        <v>3</v>
      </c>
      <c r="G19" s="21"/>
    </row>
    <row r="20" spans="1:7" s="22" customFormat="1" ht="14.25" x14ac:dyDescent="0.2">
      <c r="A20" s="59">
        <v>4123</v>
      </c>
      <c r="B20" s="60" t="s">
        <v>62</v>
      </c>
      <c r="C20" s="61">
        <v>1000</v>
      </c>
      <c r="D20" s="61">
        <v>1000</v>
      </c>
      <c r="E20" s="61">
        <v>1000</v>
      </c>
      <c r="F20" s="35">
        <v>4</v>
      </c>
      <c r="G20" s="21"/>
    </row>
    <row r="21" spans="1:7" s="22" customFormat="1" ht="14.25" x14ac:dyDescent="0.2">
      <c r="A21" s="45">
        <v>42</v>
      </c>
      <c r="B21" s="46" t="s">
        <v>45</v>
      </c>
      <c r="C21" s="62">
        <f>C22+C29</f>
        <v>149000</v>
      </c>
      <c r="D21" s="62">
        <f>D22+D29</f>
        <v>149000</v>
      </c>
      <c r="E21" s="62">
        <f>E22+E29</f>
        <v>149000</v>
      </c>
      <c r="F21" s="35">
        <v>2</v>
      </c>
      <c r="G21" s="21"/>
    </row>
    <row r="22" spans="1:7" s="22" customFormat="1" ht="14.25" x14ac:dyDescent="0.2">
      <c r="A22" s="48">
        <v>422</v>
      </c>
      <c r="B22" s="49" t="s">
        <v>57</v>
      </c>
      <c r="C22" s="50">
        <f t="shared" ref="C22" si="10">SUM(C23:C28)</f>
        <v>144000</v>
      </c>
      <c r="D22" s="50">
        <f t="shared" ref="D22:E22" si="11">SUM(D23:D28)</f>
        <v>144000</v>
      </c>
      <c r="E22" s="50">
        <f t="shared" si="11"/>
        <v>144000</v>
      </c>
      <c r="F22" s="35">
        <v>3</v>
      </c>
      <c r="G22" s="21"/>
    </row>
    <row r="23" spans="1:7" s="22" customFormat="1" ht="14.25" x14ac:dyDescent="0.2">
      <c r="A23" s="51">
        <v>4221</v>
      </c>
      <c r="B23" s="52" t="s">
        <v>63</v>
      </c>
      <c r="C23" s="54">
        <v>84000</v>
      </c>
      <c r="D23" s="54">
        <v>84000</v>
      </c>
      <c r="E23" s="54">
        <v>84000</v>
      </c>
      <c r="F23" s="35">
        <v>4</v>
      </c>
      <c r="G23" s="21"/>
    </row>
    <row r="24" spans="1:7" s="22" customFormat="1" ht="14.25" x14ac:dyDescent="0.2">
      <c r="A24" s="51">
        <v>4222</v>
      </c>
      <c r="B24" s="52" t="s">
        <v>64</v>
      </c>
      <c r="C24" s="54">
        <v>0</v>
      </c>
      <c r="D24" s="54">
        <v>0</v>
      </c>
      <c r="E24" s="54">
        <v>0</v>
      </c>
      <c r="F24" s="35">
        <v>4</v>
      </c>
      <c r="G24" s="21"/>
    </row>
    <row r="25" spans="1:7" s="22" customFormat="1" ht="14.25" x14ac:dyDescent="0.2">
      <c r="A25" s="51">
        <v>4223</v>
      </c>
      <c r="B25" s="52" t="s">
        <v>65</v>
      </c>
      <c r="C25" s="54">
        <v>5000</v>
      </c>
      <c r="D25" s="54">
        <v>5000</v>
      </c>
      <c r="E25" s="54">
        <v>5000</v>
      </c>
      <c r="F25" s="35">
        <v>4</v>
      </c>
      <c r="G25" s="21"/>
    </row>
    <row r="26" spans="1:7" s="22" customFormat="1" ht="14.25" x14ac:dyDescent="0.2">
      <c r="A26" s="51">
        <v>4224</v>
      </c>
      <c r="B26" s="52" t="s">
        <v>58</v>
      </c>
      <c r="C26" s="54">
        <v>45000</v>
      </c>
      <c r="D26" s="54">
        <v>45000</v>
      </c>
      <c r="E26" s="54">
        <v>45000</v>
      </c>
      <c r="F26" s="35">
        <v>4</v>
      </c>
      <c r="G26" s="21"/>
    </row>
    <row r="27" spans="1:7" s="22" customFormat="1" ht="14.25" x14ac:dyDescent="0.2">
      <c r="A27" s="51">
        <v>4225</v>
      </c>
      <c r="B27" s="52" t="s">
        <v>66</v>
      </c>
      <c r="C27" s="54">
        <v>0</v>
      </c>
      <c r="D27" s="54">
        <v>0</v>
      </c>
      <c r="E27" s="54">
        <v>0</v>
      </c>
      <c r="F27" s="35">
        <v>4</v>
      </c>
      <c r="G27" s="21"/>
    </row>
    <row r="28" spans="1:7" s="22" customFormat="1" ht="14.25" x14ac:dyDescent="0.2">
      <c r="A28" s="51">
        <v>4227</v>
      </c>
      <c r="B28" s="52" t="s">
        <v>67</v>
      </c>
      <c r="C28" s="54">
        <v>10000</v>
      </c>
      <c r="D28" s="54">
        <v>10000</v>
      </c>
      <c r="E28" s="54">
        <v>10000</v>
      </c>
      <c r="F28" s="35">
        <v>4</v>
      </c>
      <c r="G28" s="21"/>
    </row>
    <row r="29" spans="1:7" s="22" customFormat="1" ht="14.25" x14ac:dyDescent="0.2">
      <c r="A29" s="48">
        <v>426</v>
      </c>
      <c r="B29" s="49" t="s">
        <v>68</v>
      </c>
      <c r="C29" s="50">
        <f t="shared" ref="C29:E29" si="12">SUM(C30)</f>
        <v>5000</v>
      </c>
      <c r="D29" s="50">
        <f t="shared" si="12"/>
        <v>5000</v>
      </c>
      <c r="E29" s="50">
        <f t="shared" si="12"/>
        <v>5000</v>
      </c>
      <c r="F29" s="35">
        <v>3</v>
      </c>
      <c r="G29" s="21"/>
    </row>
    <row r="30" spans="1:7" s="22" customFormat="1" ht="14.25" x14ac:dyDescent="0.2">
      <c r="A30" s="51">
        <v>4262</v>
      </c>
      <c r="B30" s="52" t="s">
        <v>69</v>
      </c>
      <c r="C30" s="54">
        <v>5000</v>
      </c>
      <c r="D30" s="54">
        <v>5000</v>
      </c>
      <c r="E30" s="54">
        <v>5000</v>
      </c>
      <c r="F30" s="35">
        <v>4</v>
      </c>
      <c r="G30" s="21"/>
    </row>
    <row r="31" spans="1:7" s="22" customFormat="1" ht="14.25" x14ac:dyDescent="0.2">
      <c r="A31" s="45">
        <v>45</v>
      </c>
      <c r="B31" s="46" t="s">
        <v>46</v>
      </c>
      <c r="C31" s="47">
        <f t="shared" ref="C31:E31" si="13">SUM(C32)</f>
        <v>50000</v>
      </c>
      <c r="D31" s="47">
        <f t="shared" si="13"/>
        <v>50000</v>
      </c>
      <c r="E31" s="47">
        <f t="shared" si="13"/>
        <v>50000</v>
      </c>
      <c r="F31" s="35">
        <v>2</v>
      </c>
      <c r="G31" s="21"/>
    </row>
    <row r="32" spans="1:7" s="22" customFormat="1" ht="14.25" x14ac:dyDescent="0.2">
      <c r="A32" s="48">
        <v>451</v>
      </c>
      <c r="B32" s="49" t="s">
        <v>59</v>
      </c>
      <c r="C32" s="50">
        <f t="shared" ref="C32:E32" si="14">SUM(C33)</f>
        <v>50000</v>
      </c>
      <c r="D32" s="50">
        <f t="shared" si="14"/>
        <v>50000</v>
      </c>
      <c r="E32" s="50">
        <f t="shared" si="14"/>
        <v>50000</v>
      </c>
      <c r="F32" s="35">
        <v>3</v>
      </c>
      <c r="G32" s="21"/>
    </row>
    <row r="33" spans="1:7" s="22" customFormat="1" ht="14.25" x14ac:dyDescent="0.2">
      <c r="A33" s="51">
        <v>4511</v>
      </c>
      <c r="B33" s="52" t="s">
        <v>59</v>
      </c>
      <c r="C33" s="54">
        <v>50000</v>
      </c>
      <c r="D33" s="54">
        <v>50000</v>
      </c>
      <c r="E33" s="54">
        <v>50000</v>
      </c>
      <c r="F33" s="35">
        <v>4</v>
      </c>
      <c r="G33" s="21"/>
    </row>
    <row r="34" spans="1:7" s="22" customFormat="1" ht="14.25" x14ac:dyDescent="0.2">
      <c r="A34" s="42">
        <v>43</v>
      </c>
      <c r="B34" s="43" t="s">
        <v>60</v>
      </c>
      <c r="C34" s="44">
        <f t="shared" ref="C34:D34" si="15">C35+C45+C79+C85</f>
        <v>18233338</v>
      </c>
      <c r="D34" s="44">
        <f t="shared" si="15"/>
        <v>19147005</v>
      </c>
      <c r="E34" s="44">
        <f t="shared" ref="E34" si="16">E35+E45+E79+E85</f>
        <v>20060672</v>
      </c>
      <c r="F34" s="35" t="s">
        <v>130</v>
      </c>
      <c r="G34" s="21"/>
    </row>
    <row r="35" spans="1:7" s="22" customFormat="1" ht="14.25" x14ac:dyDescent="0.2">
      <c r="A35" s="45">
        <v>31</v>
      </c>
      <c r="B35" s="46" t="s">
        <v>8</v>
      </c>
      <c r="C35" s="47">
        <f t="shared" ref="C35:D35" si="17">SUM(C36+C40+C42)</f>
        <v>13393272</v>
      </c>
      <c r="D35" s="47">
        <f t="shared" si="17"/>
        <v>14305889</v>
      </c>
      <c r="E35" s="47">
        <f t="shared" ref="E35" si="18">SUM(E36+E40+E42)</f>
        <v>14719556</v>
      </c>
      <c r="F35" s="35">
        <v>2</v>
      </c>
      <c r="G35" s="21"/>
    </row>
    <row r="36" spans="1:7" s="22" customFormat="1" ht="14.25" x14ac:dyDescent="0.2">
      <c r="A36" s="48">
        <v>311</v>
      </c>
      <c r="B36" s="49" t="s">
        <v>70</v>
      </c>
      <c r="C36" s="50">
        <f>SUM(C37:C39)</f>
        <v>11634572</v>
      </c>
      <c r="D36" s="50">
        <f>SUM(D37:D39)</f>
        <v>12547189</v>
      </c>
      <c r="E36" s="50">
        <f>SUM(E37:E39)</f>
        <v>12960856</v>
      </c>
      <c r="F36" s="35">
        <v>3</v>
      </c>
      <c r="G36" s="21"/>
    </row>
    <row r="37" spans="1:7" s="22" customFormat="1" ht="14.25" x14ac:dyDescent="0.2">
      <c r="A37" s="51">
        <v>3111</v>
      </c>
      <c r="B37" s="52" t="s">
        <v>71</v>
      </c>
      <c r="C37" s="54">
        <v>8734572</v>
      </c>
      <c r="D37" s="54">
        <v>9647189</v>
      </c>
      <c r="E37" s="54">
        <v>10060856</v>
      </c>
      <c r="F37" s="35">
        <v>4</v>
      </c>
      <c r="G37" s="21"/>
    </row>
    <row r="38" spans="1:7" s="22" customFormat="1" ht="14.25" x14ac:dyDescent="0.2">
      <c r="A38" s="51">
        <v>3113</v>
      </c>
      <c r="B38" s="52" t="s">
        <v>107</v>
      </c>
      <c r="C38" s="54">
        <v>1500000</v>
      </c>
      <c r="D38" s="54">
        <v>1500000</v>
      </c>
      <c r="E38" s="54">
        <v>1500000</v>
      </c>
      <c r="F38" s="35">
        <v>4</v>
      </c>
      <c r="G38" s="21"/>
    </row>
    <row r="39" spans="1:7" s="22" customFormat="1" ht="14.25" x14ac:dyDescent="0.2">
      <c r="A39" s="51">
        <v>3114</v>
      </c>
      <c r="B39" s="52" t="s">
        <v>108</v>
      </c>
      <c r="C39" s="54">
        <v>1400000</v>
      </c>
      <c r="D39" s="54">
        <v>1400000</v>
      </c>
      <c r="E39" s="54">
        <v>1400000</v>
      </c>
      <c r="F39" s="35">
        <v>4</v>
      </c>
      <c r="G39" s="21"/>
    </row>
    <row r="40" spans="1:7" s="22" customFormat="1" ht="14.25" x14ac:dyDescent="0.2">
      <c r="A40" s="48">
        <v>312</v>
      </c>
      <c r="B40" s="49" t="s">
        <v>86</v>
      </c>
      <c r="C40" s="50">
        <f t="shared" ref="C40:E40" si="19">SUM(C41)</f>
        <v>258000</v>
      </c>
      <c r="D40" s="50">
        <f t="shared" si="19"/>
        <v>258000</v>
      </c>
      <c r="E40" s="50">
        <f t="shared" si="19"/>
        <v>258000</v>
      </c>
      <c r="F40" s="35">
        <v>3</v>
      </c>
      <c r="G40" s="21"/>
    </row>
    <row r="41" spans="1:7" s="22" customFormat="1" ht="14.25" x14ac:dyDescent="0.2">
      <c r="A41" s="51">
        <v>3121</v>
      </c>
      <c r="B41" s="52" t="s">
        <v>86</v>
      </c>
      <c r="C41" s="54">
        <v>258000</v>
      </c>
      <c r="D41" s="54">
        <v>258000</v>
      </c>
      <c r="E41" s="54">
        <v>258000</v>
      </c>
      <c r="F41" s="35">
        <v>4</v>
      </c>
      <c r="G41" s="21"/>
    </row>
    <row r="42" spans="1:7" s="22" customFormat="1" ht="14.25" x14ac:dyDescent="0.2">
      <c r="A42" s="48">
        <v>313</v>
      </c>
      <c r="B42" s="49" t="s">
        <v>72</v>
      </c>
      <c r="C42" s="50">
        <f t="shared" ref="C42:D42" si="20">SUM(C43:C44)</f>
        <v>1500700</v>
      </c>
      <c r="D42" s="50">
        <f t="shared" si="20"/>
        <v>1500700</v>
      </c>
      <c r="E42" s="50">
        <f t="shared" ref="E42" si="21">SUM(E43:E44)</f>
        <v>1500700</v>
      </c>
      <c r="F42" s="35">
        <v>3</v>
      </c>
      <c r="G42" s="21"/>
    </row>
    <row r="43" spans="1:7" s="22" customFormat="1" ht="14.25" x14ac:dyDescent="0.2">
      <c r="A43" s="51">
        <v>3132</v>
      </c>
      <c r="B43" s="52" t="s">
        <v>73</v>
      </c>
      <c r="C43" s="54">
        <v>1500000</v>
      </c>
      <c r="D43" s="54">
        <v>1500000</v>
      </c>
      <c r="E43" s="54">
        <v>1500000</v>
      </c>
      <c r="F43" s="35">
        <v>4</v>
      </c>
      <c r="G43" s="21"/>
    </row>
    <row r="44" spans="1:7" s="22" customFormat="1" ht="14.25" x14ac:dyDescent="0.2">
      <c r="A44" s="51">
        <v>3133</v>
      </c>
      <c r="B44" s="52" t="s">
        <v>109</v>
      </c>
      <c r="C44" s="54">
        <v>700</v>
      </c>
      <c r="D44" s="54">
        <v>700</v>
      </c>
      <c r="E44" s="54">
        <v>700</v>
      </c>
      <c r="F44" s="35">
        <v>4</v>
      </c>
      <c r="G44" s="21"/>
    </row>
    <row r="45" spans="1:7" s="22" customFormat="1" ht="14.25" x14ac:dyDescent="0.2">
      <c r="A45" s="45">
        <v>32</v>
      </c>
      <c r="B45" s="46" t="s">
        <v>15</v>
      </c>
      <c r="C45" s="47">
        <f t="shared" ref="C45:D45" si="22">C46+C51+C58+C68+C71</f>
        <v>4831929</v>
      </c>
      <c r="D45" s="47">
        <f t="shared" si="22"/>
        <v>4832979</v>
      </c>
      <c r="E45" s="47">
        <f t="shared" ref="E45" si="23">E46+E51+E58+E68+E71</f>
        <v>5332979</v>
      </c>
      <c r="F45" s="35">
        <v>2</v>
      </c>
      <c r="G45" s="21"/>
    </row>
    <row r="46" spans="1:7" s="22" customFormat="1" ht="14.25" x14ac:dyDescent="0.2">
      <c r="A46" s="48">
        <v>321</v>
      </c>
      <c r="B46" s="49" t="s">
        <v>87</v>
      </c>
      <c r="C46" s="50">
        <f t="shared" ref="C46" si="24">SUM(C47:C50)</f>
        <v>228600</v>
      </c>
      <c r="D46" s="50">
        <f t="shared" ref="D46:E46" si="25">SUM(D47:D50)</f>
        <v>228650</v>
      </c>
      <c r="E46" s="50">
        <f t="shared" si="25"/>
        <v>228650</v>
      </c>
      <c r="F46" s="35">
        <v>3</v>
      </c>
      <c r="G46" s="21"/>
    </row>
    <row r="47" spans="1:7" s="22" customFormat="1" ht="14.25" x14ac:dyDescent="0.2">
      <c r="A47" s="51">
        <v>3211</v>
      </c>
      <c r="B47" s="52" t="s">
        <v>88</v>
      </c>
      <c r="C47" s="54">
        <v>4500</v>
      </c>
      <c r="D47" s="54">
        <v>4550</v>
      </c>
      <c r="E47" s="54">
        <v>4550</v>
      </c>
      <c r="F47" s="35">
        <v>4</v>
      </c>
      <c r="G47" s="21"/>
    </row>
    <row r="48" spans="1:7" s="22" customFormat="1" ht="14.25" x14ac:dyDescent="0.2">
      <c r="A48" s="51">
        <v>3212</v>
      </c>
      <c r="B48" s="52" t="s">
        <v>110</v>
      </c>
      <c r="C48" s="54">
        <v>210000</v>
      </c>
      <c r="D48" s="54">
        <v>210000</v>
      </c>
      <c r="E48" s="54">
        <v>210000</v>
      </c>
      <c r="F48" s="35">
        <v>4</v>
      </c>
      <c r="G48" s="21"/>
    </row>
    <row r="49" spans="1:7" s="22" customFormat="1" ht="14.25" x14ac:dyDescent="0.2">
      <c r="A49" s="51">
        <v>3213</v>
      </c>
      <c r="B49" s="52" t="s">
        <v>89</v>
      </c>
      <c r="C49" s="54">
        <v>14000</v>
      </c>
      <c r="D49" s="54">
        <v>14000</v>
      </c>
      <c r="E49" s="54">
        <v>14000</v>
      </c>
      <c r="F49" s="35">
        <v>4</v>
      </c>
      <c r="G49" s="21"/>
    </row>
    <row r="50" spans="1:7" s="22" customFormat="1" ht="14.25" x14ac:dyDescent="0.2">
      <c r="A50" s="51">
        <v>3214</v>
      </c>
      <c r="B50" s="52" t="s">
        <v>111</v>
      </c>
      <c r="C50" s="54">
        <v>100</v>
      </c>
      <c r="D50" s="54">
        <v>100</v>
      </c>
      <c r="E50" s="54">
        <v>100</v>
      </c>
      <c r="F50" s="35">
        <v>4</v>
      </c>
      <c r="G50" s="21"/>
    </row>
    <row r="51" spans="1:7" s="22" customFormat="1" ht="14.25" x14ac:dyDescent="0.2">
      <c r="A51" s="48">
        <v>322</v>
      </c>
      <c r="B51" s="49" t="s">
        <v>74</v>
      </c>
      <c r="C51" s="50">
        <f>SUM(C52:C57)</f>
        <v>646300</v>
      </c>
      <c r="D51" s="50">
        <f>SUM(D52:D57)</f>
        <v>646300</v>
      </c>
      <c r="E51" s="50">
        <f>SUM(E52:E57)</f>
        <v>646300</v>
      </c>
      <c r="F51" s="35">
        <v>3</v>
      </c>
      <c r="G51" s="21"/>
    </row>
    <row r="52" spans="1:7" s="22" customFormat="1" ht="14.25" x14ac:dyDescent="0.2">
      <c r="A52" s="51">
        <v>3221</v>
      </c>
      <c r="B52" s="52" t="s">
        <v>90</v>
      </c>
      <c r="C52" s="54">
        <v>89300</v>
      </c>
      <c r="D52" s="54">
        <v>89300</v>
      </c>
      <c r="E52" s="54">
        <v>89300</v>
      </c>
      <c r="F52" s="35">
        <v>4</v>
      </c>
      <c r="G52" s="21"/>
    </row>
    <row r="53" spans="1:7" s="22" customFormat="1" ht="14.25" x14ac:dyDescent="0.2">
      <c r="A53" s="51">
        <v>3222</v>
      </c>
      <c r="B53" s="52" t="s">
        <v>84</v>
      </c>
      <c r="C53" s="54">
        <v>160000</v>
      </c>
      <c r="D53" s="54">
        <v>160000</v>
      </c>
      <c r="E53" s="54">
        <v>160000</v>
      </c>
      <c r="F53" s="35">
        <v>4</v>
      </c>
      <c r="G53" s="21"/>
    </row>
    <row r="54" spans="1:7" s="22" customFormat="1" ht="14.25" x14ac:dyDescent="0.2">
      <c r="A54" s="51">
        <v>3223</v>
      </c>
      <c r="B54" s="52" t="s">
        <v>91</v>
      </c>
      <c r="C54" s="54">
        <v>300000</v>
      </c>
      <c r="D54" s="54">
        <v>300000</v>
      </c>
      <c r="E54" s="54">
        <v>300000</v>
      </c>
      <c r="F54" s="35">
        <v>4</v>
      </c>
      <c r="G54" s="21"/>
    </row>
    <row r="55" spans="1:7" s="22" customFormat="1" ht="14.25" x14ac:dyDescent="0.2">
      <c r="A55" s="51">
        <v>3224</v>
      </c>
      <c r="B55" s="52" t="s">
        <v>131</v>
      </c>
      <c r="C55" s="54">
        <v>55000</v>
      </c>
      <c r="D55" s="54">
        <v>55000</v>
      </c>
      <c r="E55" s="54">
        <v>55000</v>
      </c>
      <c r="F55" s="35">
        <v>4</v>
      </c>
      <c r="G55" s="21"/>
    </row>
    <row r="56" spans="1:7" s="22" customFormat="1" ht="14.25" x14ac:dyDescent="0.2">
      <c r="A56" s="51">
        <v>3225</v>
      </c>
      <c r="B56" s="52" t="s">
        <v>75</v>
      </c>
      <c r="C56" s="54">
        <v>22000</v>
      </c>
      <c r="D56" s="54">
        <v>22000</v>
      </c>
      <c r="E56" s="54">
        <v>22000</v>
      </c>
      <c r="F56" s="35">
        <v>4</v>
      </c>
      <c r="G56" s="21"/>
    </row>
    <row r="57" spans="1:7" s="22" customFormat="1" ht="14.25" x14ac:dyDescent="0.2">
      <c r="A57" s="51">
        <v>3227</v>
      </c>
      <c r="B57" s="52" t="s">
        <v>112</v>
      </c>
      <c r="C57" s="54">
        <v>20000</v>
      </c>
      <c r="D57" s="54">
        <v>20000</v>
      </c>
      <c r="E57" s="54">
        <v>20000</v>
      </c>
      <c r="F57" s="35">
        <v>4</v>
      </c>
      <c r="G57" s="21"/>
    </row>
    <row r="58" spans="1:7" s="22" customFormat="1" ht="14.25" x14ac:dyDescent="0.2">
      <c r="A58" s="48">
        <v>323</v>
      </c>
      <c r="B58" s="49" t="s">
        <v>76</v>
      </c>
      <c r="C58" s="50">
        <f>SUM(C59:C67)</f>
        <v>1225800</v>
      </c>
      <c r="D58" s="50">
        <f>SUM(D59:D67)</f>
        <v>1225800</v>
      </c>
      <c r="E58" s="50">
        <f>SUM(E59:E67)</f>
        <v>1225800</v>
      </c>
      <c r="F58" s="35">
        <v>3</v>
      </c>
      <c r="G58" s="21"/>
    </row>
    <row r="59" spans="1:7" s="22" customFormat="1" ht="14.25" x14ac:dyDescent="0.2">
      <c r="A59" s="51">
        <v>3231</v>
      </c>
      <c r="B59" s="52" t="s">
        <v>92</v>
      </c>
      <c r="C59" s="54">
        <v>22000</v>
      </c>
      <c r="D59" s="54">
        <v>22000</v>
      </c>
      <c r="E59" s="54">
        <v>22000</v>
      </c>
      <c r="F59" s="35">
        <v>4</v>
      </c>
      <c r="G59" s="21"/>
    </row>
    <row r="60" spans="1:7" s="22" customFormat="1" ht="14.25" x14ac:dyDescent="0.2">
      <c r="A60" s="51">
        <v>3232</v>
      </c>
      <c r="B60" s="52" t="s">
        <v>93</v>
      </c>
      <c r="C60" s="54">
        <v>212300</v>
      </c>
      <c r="D60" s="54">
        <v>212300</v>
      </c>
      <c r="E60" s="54">
        <v>212300</v>
      </c>
      <c r="F60" s="35">
        <v>4</v>
      </c>
      <c r="G60" s="21"/>
    </row>
    <row r="61" spans="1:7" s="22" customFormat="1" ht="14.25" x14ac:dyDescent="0.2">
      <c r="A61" s="51">
        <v>3233</v>
      </c>
      <c r="B61" s="52" t="s">
        <v>77</v>
      </c>
      <c r="C61" s="54">
        <v>5000</v>
      </c>
      <c r="D61" s="54">
        <v>5000</v>
      </c>
      <c r="E61" s="54">
        <v>5000</v>
      </c>
      <c r="F61" s="35">
        <v>4</v>
      </c>
      <c r="G61" s="21"/>
    </row>
    <row r="62" spans="1:7" s="22" customFormat="1" ht="14.25" x14ac:dyDescent="0.2">
      <c r="A62" s="51">
        <v>3234</v>
      </c>
      <c r="B62" s="52" t="s">
        <v>94</v>
      </c>
      <c r="C62" s="54">
        <v>175800</v>
      </c>
      <c r="D62" s="54">
        <v>175800</v>
      </c>
      <c r="E62" s="54">
        <v>175800</v>
      </c>
      <c r="F62" s="35">
        <v>4</v>
      </c>
      <c r="G62" s="21"/>
    </row>
    <row r="63" spans="1:7" s="22" customFormat="1" ht="14.25" x14ac:dyDescent="0.2">
      <c r="A63" s="51">
        <v>3235</v>
      </c>
      <c r="B63" s="52" t="s">
        <v>95</v>
      </c>
      <c r="C63" s="54">
        <v>20000</v>
      </c>
      <c r="D63" s="54">
        <v>20000</v>
      </c>
      <c r="E63" s="54">
        <v>20000</v>
      </c>
      <c r="F63" s="35">
        <v>4</v>
      </c>
      <c r="G63" s="21"/>
    </row>
    <row r="64" spans="1:7" s="22" customFormat="1" ht="14.25" x14ac:dyDescent="0.2">
      <c r="A64" s="51">
        <v>3236</v>
      </c>
      <c r="B64" s="52" t="s">
        <v>96</v>
      </c>
      <c r="C64" s="54">
        <v>39000</v>
      </c>
      <c r="D64" s="54">
        <v>39000</v>
      </c>
      <c r="E64" s="54">
        <v>39000</v>
      </c>
      <c r="F64" s="35">
        <v>4</v>
      </c>
      <c r="G64" s="21"/>
    </row>
    <row r="65" spans="1:7" s="22" customFormat="1" ht="14.25" x14ac:dyDescent="0.2">
      <c r="A65" s="51">
        <v>3237</v>
      </c>
      <c r="B65" s="52" t="s">
        <v>78</v>
      </c>
      <c r="C65" s="54">
        <v>456000</v>
      </c>
      <c r="D65" s="54">
        <v>456000</v>
      </c>
      <c r="E65" s="54">
        <v>456000</v>
      </c>
      <c r="F65" s="35">
        <v>4</v>
      </c>
      <c r="G65" s="21"/>
    </row>
    <row r="66" spans="1:7" s="22" customFormat="1" ht="14.25" x14ac:dyDescent="0.2">
      <c r="A66" s="51">
        <v>3238</v>
      </c>
      <c r="B66" s="52" t="s">
        <v>97</v>
      </c>
      <c r="C66" s="54">
        <v>230000</v>
      </c>
      <c r="D66" s="54">
        <v>230000</v>
      </c>
      <c r="E66" s="54">
        <v>230000</v>
      </c>
      <c r="F66" s="35">
        <v>4</v>
      </c>
      <c r="G66" s="21"/>
    </row>
    <row r="67" spans="1:7" s="22" customFormat="1" ht="14.25" x14ac:dyDescent="0.2">
      <c r="A67" s="51">
        <v>3239</v>
      </c>
      <c r="B67" s="52" t="s">
        <v>79</v>
      </c>
      <c r="C67" s="54">
        <v>65700</v>
      </c>
      <c r="D67" s="54">
        <v>65700</v>
      </c>
      <c r="E67" s="54">
        <v>65700</v>
      </c>
      <c r="F67" s="35">
        <v>4</v>
      </c>
      <c r="G67" s="21"/>
    </row>
    <row r="68" spans="1:7" s="22" customFormat="1" ht="28.5" x14ac:dyDescent="0.2">
      <c r="A68" s="63">
        <v>325</v>
      </c>
      <c r="B68" s="49" t="s">
        <v>132</v>
      </c>
      <c r="C68" s="50">
        <f>C69+C70</f>
        <v>2699469</v>
      </c>
      <c r="D68" s="50">
        <f>D69+D70</f>
        <v>2699469</v>
      </c>
      <c r="E68" s="50">
        <f>E69+E70</f>
        <v>3199469</v>
      </c>
      <c r="F68" s="35">
        <v>3</v>
      </c>
      <c r="G68" s="21"/>
    </row>
    <row r="69" spans="1:7" s="22" customFormat="1" ht="28.5" x14ac:dyDescent="0.2">
      <c r="A69" s="64">
        <v>3251</v>
      </c>
      <c r="B69" s="52" t="s">
        <v>144</v>
      </c>
      <c r="C69" s="54">
        <v>2698469</v>
      </c>
      <c r="D69" s="54">
        <v>2698469</v>
      </c>
      <c r="E69" s="54">
        <v>3198469</v>
      </c>
      <c r="F69" s="35">
        <v>4</v>
      </c>
      <c r="G69" s="21"/>
    </row>
    <row r="70" spans="1:7" s="22" customFormat="1" ht="14.25" x14ac:dyDescent="0.2">
      <c r="A70" s="64">
        <v>3252</v>
      </c>
      <c r="B70" s="52" t="s">
        <v>133</v>
      </c>
      <c r="C70" s="54">
        <v>1000</v>
      </c>
      <c r="D70" s="54">
        <v>1000</v>
      </c>
      <c r="E70" s="54">
        <v>1000</v>
      </c>
      <c r="F70" s="35">
        <v>4</v>
      </c>
      <c r="G70" s="21"/>
    </row>
    <row r="71" spans="1:7" s="22" customFormat="1" ht="14.25" x14ac:dyDescent="0.2">
      <c r="A71" s="48">
        <v>329</v>
      </c>
      <c r="B71" s="49" t="s">
        <v>80</v>
      </c>
      <c r="C71" s="50">
        <f>SUM(C72:C78)</f>
        <v>31760</v>
      </c>
      <c r="D71" s="50">
        <f>SUM(D72:D78)</f>
        <v>32760</v>
      </c>
      <c r="E71" s="50">
        <f>SUM(E72:E78)</f>
        <v>32760</v>
      </c>
      <c r="F71" s="35">
        <v>3</v>
      </c>
      <c r="G71" s="21"/>
    </row>
    <row r="72" spans="1:7" s="22" customFormat="1" ht="14.25" x14ac:dyDescent="0.2">
      <c r="A72" s="51">
        <v>3291</v>
      </c>
      <c r="B72" s="52" t="s">
        <v>113</v>
      </c>
      <c r="C72" s="54">
        <v>12000</v>
      </c>
      <c r="D72" s="54">
        <v>13000</v>
      </c>
      <c r="E72" s="54">
        <v>13000</v>
      </c>
      <c r="F72" s="35">
        <v>4</v>
      </c>
      <c r="G72" s="21"/>
    </row>
    <row r="73" spans="1:7" s="22" customFormat="1" ht="14.25" x14ac:dyDescent="0.2">
      <c r="A73" s="51">
        <v>3292</v>
      </c>
      <c r="B73" s="52" t="s">
        <v>98</v>
      </c>
      <c r="C73" s="54">
        <v>1000</v>
      </c>
      <c r="D73" s="54">
        <v>1000</v>
      </c>
      <c r="E73" s="54">
        <v>1000</v>
      </c>
      <c r="F73" s="35">
        <v>4</v>
      </c>
      <c r="G73" s="21"/>
    </row>
    <row r="74" spans="1:7" s="22" customFormat="1" ht="14.25" x14ac:dyDescent="0.2">
      <c r="A74" s="51">
        <v>3293</v>
      </c>
      <c r="B74" s="52" t="s">
        <v>81</v>
      </c>
      <c r="C74" s="54">
        <v>100</v>
      </c>
      <c r="D74" s="54">
        <v>100</v>
      </c>
      <c r="E74" s="54">
        <v>100</v>
      </c>
      <c r="F74" s="35">
        <v>4</v>
      </c>
      <c r="G74" s="21"/>
    </row>
    <row r="75" spans="1:7" s="22" customFormat="1" ht="14.25" x14ac:dyDescent="0.2">
      <c r="A75" s="51">
        <v>3294</v>
      </c>
      <c r="B75" s="52" t="s">
        <v>99</v>
      </c>
      <c r="C75" s="54">
        <v>3000</v>
      </c>
      <c r="D75" s="54">
        <v>3000</v>
      </c>
      <c r="E75" s="54">
        <v>3000</v>
      </c>
      <c r="F75" s="35">
        <v>4</v>
      </c>
      <c r="G75" s="21"/>
    </row>
    <row r="76" spans="1:7" s="22" customFormat="1" ht="14.25" x14ac:dyDescent="0.2">
      <c r="A76" s="51">
        <v>3295</v>
      </c>
      <c r="B76" s="52" t="s">
        <v>100</v>
      </c>
      <c r="C76" s="54">
        <v>13650</v>
      </c>
      <c r="D76" s="54">
        <v>13650</v>
      </c>
      <c r="E76" s="54">
        <v>13650</v>
      </c>
      <c r="F76" s="35">
        <v>4</v>
      </c>
      <c r="G76" s="21"/>
    </row>
    <row r="77" spans="1:7" s="22" customFormat="1" ht="14.25" x14ac:dyDescent="0.2">
      <c r="A77" s="51">
        <v>3296</v>
      </c>
      <c r="B77" s="52" t="s">
        <v>101</v>
      </c>
      <c r="C77" s="54">
        <v>2000</v>
      </c>
      <c r="D77" s="54">
        <v>2000</v>
      </c>
      <c r="E77" s="54">
        <v>2000</v>
      </c>
      <c r="F77" s="35">
        <v>4</v>
      </c>
      <c r="G77" s="21"/>
    </row>
    <row r="78" spans="1:7" s="22" customFormat="1" ht="14.25" x14ac:dyDescent="0.2">
      <c r="A78" s="51">
        <v>3299</v>
      </c>
      <c r="B78" s="52" t="s">
        <v>80</v>
      </c>
      <c r="C78" s="54">
        <v>10</v>
      </c>
      <c r="D78" s="54">
        <v>10</v>
      </c>
      <c r="E78" s="54">
        <v>10</v>
      </c>
      <c r="F78" s="35">
        <v>4</v>
      </c>
      <c r="G78" s="21"/>
    </row>
    <row r="79" spans="1:7" s="22" customFormat="1" ht="14.25" x14ac:dyDescent="0.2">
      <c r="A79" s="45">
        <v>34</v>
      </c>
      <c r="B79" s="46" t="s">
        <v>44</v>
      </c>
      <c r="C79" s="47">
        <f t="shared" ref="C79:E79" si="26">C80</f>
        <v>7500</v>
      </c>
      <c r="D79" s="47">
        <f t="shared" si="26"/>
        <v>7500</v>
      </c>
      <c r="E79" s="47">
        <f t="shared" si="26"/>
        <v>7500</v>
      </c>
      <c r="F79" s="35">
        <v>2</v>
      </c>
      <c r="G79" s="21"/>
    </row>
    <row r="80" spans="1:7" s="22" customFormat="1" ht="14.25" x14ac:dyDescent="0.2">
      <c r="A80" s="48">
        <v>343</v>
      </c>
      <c r="B80" s="49" t="s">
        <v>102</v>
      </c>
      <c r="C80" s="50">
        <f>SUM(C81:C84)</f>
        <v>7500</v>
      </c>
      <c r="D80" s="50">
        <f>SUM(D81:D84)</f>
        <v>7500</v>
      </c>
      <c r="E80" s="50">
        <f>SUM(E81:E84)</f>
        <v>7500</v>
      </c>
      <c r="F80" s="35">
        <v>3</v>
      </c>
      <c r="G80" s="21"/>
    </row>
    <row r="81" spans="1:7" s="22" customFormat="1" ht="14.25" x14ac:dyDescent="0.2">
      <c r="A81" s="51">
        <v>3431</v>
      </c>
      <c r="B81" s="52" t="s">
        <v>103</v>
      </c>
      <c r="C81" s="54">
        <v>6500</v>
      </c>
      <c r="D81" s="54">
        <v>6500</v>
      </c>
      <c r="E81" s="54">
        <v>6500</v>
      </c>
      <c r="F81" s="35">
        <v>4</v>
      </c>
      <c r="G81" s="21"/>
    </row>
    <row r="82" spans="1:7" s="22" customFormat="1" ht="14.25" x14ac:dyDescent="0.2">
      <c r="A82" s="51">
        <v>3432</v>
      </c>
      <c r="B82" s="52" t="s">
        <v>114</v>
      </c>
      <c r="C82" s="54">
        <v>0</v>
      </c>
      <c r="D82" s="54">
        <v>0</v>
      </c>
      <c r="E82" s="54">
        <v>0</v>
      </c>
      <c r="F82" s="35">
        <v>4</v>
      </c>
      <c r="G82" s="21"/>
    </row>
    <row r="83" spans="1:7" s="22" customFormat="1" ht="14.25" x14ac:dyDescent="0.2">
      <c r="A83" s="51">
        <v>3433</v>
      </c>
      <c r="B83" s="52" t="s">
        <v>104</v>
      </c>
      <c r="C83" s="54">
        <v>1000</v>
      </c>
      <c r="D83" s="54">
        <v>1000</v>
      </c>
      <c r="E83" s="54">
        <v>1000</v>
      </c>
      <c r="F83" s="35">
        <v>4</v>
      </c>
      <c r="G83" s="21"/>
    </row>
    <row r="84" spans="1:7" s="22" customFormat="1" ht="14.25" x14ac:dyDescent="0.2">
      <c r="A84" s="51">
        <v>3434</v>
      </c>
      <c r="B84" s="52" t="s">
        <v>134</v>
      </c>
      <c r="C84" s="54">
        <v>0</v>
      </c>
      <c r="D84" s="54">
        <v>0</v>
      </c>
      <c r="E84" s="54">
        <v>0</v>
      </c>
      <c r="F84" s="35">
        <v>4</v>
      </c>
      <c r="G84" s="21"/>
    </row>
    <row r="85" spans="1:7" s="22" customFormat="1" ht="14.25" x14ac:dyDescent="0.2">
      <c r="A85" s="45">
        <v>38</v>
      </c>
      <c r="B85" s="46" t="s">
        <v>43</v>
      </c>
      <c r="C85" s="47">
        <f>SUM(C86)</f>
        <v>637</v>
      </c>
      <c r="D85" s="47">
        <f t="shared" ref="C85:E86" si="27">SUM(D86)</f>
        <v>637</v>
      </c>
      <c r="E85" s="47">
        <f t="shared" si="27"/>
        <v>637</v>
      </c>
      <c r="F85" s="35">
        <v>2</v>
      </c>
      <c r="G85" s="21"/>
    </row>
    <row r="86" spans="1:7" s="22" customFormat="1" ht="14.25" x14ac:dyDescent="0.2">
      <c r="A86" s="48">
        <v>383</v>
      </c>
      <c r="B86" s="49" t="s">
        <v>105</v>
      </c>
      <c r="C86" s="50">
        <f t="shared" si="27"/>
        <v>637</v>
      </c>
      <c r="D86" s="50">
        <f t="shared" si="27"/>
        <v>637</v>
      </c>
      <c r="E86" s="50">
        <f t="shared" si="27"/>
        <v>637</v>
      </c>
      <c r="F86" s="35">
        <v>3</v>
      </c>
      <c r="G86" s="21"/>
    </row>
    <row r="87" spans="1:7" s="22" customFormat="1" ht="14.25" x14ac:dyDescent="0.2">
      <c r="A87" s="51">
        <v>3834</v>
      </c>
      <c r="B87" s="52" t="s">
        <v>106</v>
      </c>
      <c r="C87" s="54">
        <v>637</v>
      </c>
      <c r="D87" s="54">
        <v>637</v>
      </c>
      <c r="E87" s="54">
        <v>637</v>
      </c>
      <c r="F87" s="35">
        <v>4</v>
      </c>
      <c r="G87" s="21"/>
    </row>
    <row r="88" spans="1:7" s="22" customFormat="1" ht="14.25" x14ac:dyDescent="0.2">
      <c r="A88" s="42">
        <v>52</v>
      </c>
      <c r="B88" s="43" t="s">
        <v>115</v>
      </c>
      <c r="C88" s="44">
        <f t="shared" ref="C88:E88" si="28">C89</f>
        <v>0</v>
      </c>
      <c r="D88" s="44">
        <f t="shared" si="28"/>
        <v>0</v>
      </c>
      <c r="E88" s="44">
        <f t="shared" si="28"/>
        <v>0</v>
      </c>
      <c r="F88" s="35" t="s">
        <v>127</v>
      </c>
      <c r="G88" s="21"/>
    </row>
    <row r="89" spans="1:7" s="22" customFormat="1" ht="14.25" x14ac:dyDescent="0.2">
      <c r="A89" s="45">
        <v>31</v>
      </c>
      <c r="B89" s="46" t="s">
        <v>8</v>
      </c>
      <c r="C89" s="47">
        <f t="shared" ref="C89:E89" si="29">C90</f>
        <v>0</v>
      </c>
      <c r="D89" s="47">
        <f t="shared" si="29"/>
        <v>0</v>
      </c>
      <c r="E89" s="47">
        <f t="shared" si="29"/>
        <v>0</v>
      </c>
      <c r="F89" s="35">
        <v>2</v>
      </c>
      <c r="G89" s="21"/>
    </row>
    <row r="90" spans="1:7" s="22" customFormat="1" ht="14.25" x14ac:dyDescent="0.2">
      <c r="A90" s="48">
        <v>311</v>
      </c>
      <c r="B90" s="49" t="s">
        <v>70</v>
      </c>
      <c r="C90" s="65">
        <f>SUM(C91:C91)</f>
        <v>0</v>
      </c>
      <c r="D90" s="65">
        <f>SUM(D91:D91)</f>
        <v>0</v>
      </c>
      <c r="E90" s="65">
        <f>SUM(E91:E91)</f>
        <v>0</v>
      </c>
      <c r="F90" s="35">
        <v>3</v>
      </c>
      <c r="G90" s="21"/>
    </row>
    <row r="91" spans="1:7" s="22" customFormat="1" ht="14.25" x14ac:dyDescent="0.2">
      <c r="A91" s="51">
        <v>3111</v>
      </c>
      <c r="B91" s="52" t="s">
        <v>71</v>
      </c>
      <c r="C91" s="54">
        <v>0</v>
      </c>
      <c r="D91" s="54">
        <v>0</v>
      </c>
      <c r="E91" s="54">
        <v>0</v>
      </c>
      <c r="F91" s="35">
        <v>4</v>
      </c>
      <c r="G91" s="21"/>
    </row>
    <row r="92" spans="1:7" s="22" customFormat="1" ht="28.5" x14ac:dyDescent="0.2">
      <c r="A92" s="66">
        <v>71</v>
      </c>
      <c r="B92" s="43" t="s">
        <v>135</v>
      </c>
      <c r="C92" s="44">
        <f>C93+C96+C100</f>
        <v>77319</v>
      </c>
      <c r="D92" s="44">
        <f>D93+D96+D100</f>
        <v>358</v>
      </c>
      <c r="E92" s="44">
        <f>E93+E96+E100</f>
        <v>358</v>
      </c>
      <c r="F92" s="35" t="s">
        <v>136</v>
      </c>
      <c r="G92" s="21"/>
    </row>
    <row r="93" spans="1:7" s="22" customFormat="1" ht="14.25" x14ac:dyDescent="0.2">
      <c r="A93" s="67">
        <v>38</v>
      </c>
      <c r="B93" s="68" t="s">
        <v>43</v>
      </c>
      <c r="C93" s="47">
        <f t="shared" ref="C93:E93" si="30">SUM(C94)</f>
        <v>358</v>
      </c>
      <c r="D93" s="47">
        <f t="shared" si="30"/>
        <v>358</v>
      </c>
      <c r="E93" s="47">
        <f t="shared" si="30"/>
        <v>358</v>
      </c>
      <c r="F93" s="35">
        <v>2</v>
      </c>
      <c r="G93" s="21"/>
    </row>
    <row r="94" spans="1:7" s="22" customFormat="1" ht="14.25" x14ac:dyDescent="0.2">
      <c r="A94" s="69">
        <v>383</v>
      </c>
      <c r="B94" s="70" t="s">
        <v>105</v>
      </c>
      <c r="C94" s="50">
        <f>C95</f>
        <v>358</v>
      </c>
      <c r="D94" s="50">
        <f>D95</f>
        <v>358</v>
      </c>
      <c r="E94" s="50">
        <f>E95</f>
        <v>358</v>
      </c>
      <c r="F94" s="35">
        <v>3</v>
      </c>
      <c r="G94" s="21"/>
    </row>
    <row r="95" spans="1:7" s="22" customFormat="1" ht="14.25" x14ac:dyDescent="0.2">
      <c r="A95" s="71">
        <v>3834</v>
      </c>
      <c r="B95" s="72" t="s">
        <v>106</v>
      </c>
      <c r="C95" s="54">
        <v>358</v>
      </c>
      <c r="D95" s="54">
        <v>358</v>
      </c>
      <c r="E95" s="54">
        <v>358</v>
      </c>
      <c r="F95" s="35">
        <v>4</v>
      </c>
      <c r="G95" s="21"/>
    </row>
    <row r="96" spans="1:7" s="22" customFormat="1" ht="14.25" x14ac:dyDescent="0.2">
      <c r="A96" s="45">
        <v>42</v>
      </c>
      <c r="B96" s="46" t="s">
        <v>45</v>
      </c>
      <c r="C96" s="73">
        <f>SUM(C97)</f>
        <v>76961</v>
      </c>
      <c r="D96" s="73">
        <f>SUM(D97)</f>
        <v>0</v>
      </c>
      <c r="E96" s="73">
        <f>SUM(E97)</f>
        <v>0</v>
      </c>
      <c r="F96" s="35">
        <v>2</v>
      </c>
      <c r="G96" s="21"/>
    </row>
    <row r="97" spans="1:7" s="22" customFormat="1" ht="14.25" x14ac:dyDescent="0.2">
      <c r="A97" s="69">
        <v>422</v>
      </c>
      <c r="B97" s="69" t="s">
        <v>57</v>
      </c>
      <c r="C97" s="74">
        <f>C98+C99</f>
        <v>76961</v>
      </c>
      <c r="D97" s="74">
        <f>D98+D99</f>
        <v>0</v>
      </c>
      <c r="E97" s="74">
        <f>E98+E99</f>
        <v>0</v>
      </c>
      <c r="F97" s="35">
        <v>3</v>
      </c>
      <c r="G97" s="21"/>
    </row>
    <row r="98" spans="1:7" s="22" customFormat="1" ht="14.25" x14ac:dyDescent="0.2">
      <c r="A98" s="71">
        <v>4221</v>
      </c>
      <c r="B98" s="72" t="s">
        <v>63</v>
      </c>
      <c r="C98" s="54">
        <v>0</v>
      </c>
      <c r="D98" s="54">
        <v>0</v>
      </c>
      <c r="E98" s="54">
        <v>0</v>
      </c>
      <c r="F98" s="35">
        <v>4</v>
      </c>
      <c r="G98" s="21"/>
    </row>
    <row r="99" spans="1:7" s="22" customFormat="1" ht="14.25" x14ac:dyDescent="0.2">
      <c r="A99" s="71">
        <v>4224</v>
      </c>
      <c r="B99" s="72" t="s">
        <v>58</v>
      </c>
      <c r="C99" s="54">
        <v>76961</v>
      </c>
      <c r="D99" s="54">
        <v>0</v>
      </c>
      <c r="E99" s="54">
        <v>0</v>
      </c>
      <c r="F99" s="35">
        <v>4</v>
      </c>
      <c r="G99" s="21"/>
    </row>
    <row r="100" spans="1:7" s="22" customFormat="1" ht="14.25" x14ac:dyDescent="0.2">
      <c r="A100" s="45">
        <v>45</v>
      </c>
      <c r="B100" s="45" t="s">
        <v>46</v>
      </c>
      <c r="C100" s="73">
        <f t="shared" ref="C100:E101" si="31">SUM(C101)</f>
        <v>0</v>
      </c>
      <c r="D100" s="73">
        <f t="shared" si="31"/>
        <v>0</v>
      </c>
      <c r="E100" s="73">
        <f t="shared" si="31"/>
        <v>0</v>
      </c>
      <c r="F100" s="35">
        <v>2</v>
      </c>
      <c r="G100" s="21"/>
    </row>
    <row r="101" spans="1:7" s="22" customFormat="1" ht="14.25" x14ac:dyDescent="0.2">
      <c r="A101" s="48">
        <v>451</v>
      </c>
      <c r="B101" s="48" t="s">
        <v>59</v>
      </c>
      <c r="C101" s="74">
        <f t="shared" si="31"/>
        <v>0</v>
      </c>
      <c r="D101" s="74">
        <f t="shared" si="31"/>
        <v>0</v>
      </c>
      <c r="E101" s="74">
        <f t="shared" si="31"/>
        <v>0</v>
      </c>
      <c r="F101" s="35">
        <v>3</v>
      </c>
      <c r="G101" s="21"/>
    </row>
    <row r="102" spans="1:7" s="22" customFormat="1" ht="33" customHeight="1" x14ac:dyDescent="0.2">
      <c r="A102" s="71">
        <v>4511</v>
      </c>
      <c r="B102" s="72" t="s">
        <v>59</v>
      </c>
      <c r="C102" s="54">
        <v>0</v>
      </c>
      <c r="D102" s="54">
        <v>0</v>
      </c>
      <c r="E102" s="54">
        <v>0</v>
      </c>
      <c r="F102" s="35">
        <v>4</v>
      </c>
      <c r="G102" s="21"/>
    </row>
    <row r="103" spans="1:7" s="22" customFormat="1" ht="14.25" x14ac:dyDescent="0.2">
      <c r="A103" s="39" t="s">
        <v>137</v>
      </c>
      <c r="B103" s="40" t="s">
        <v>138</v>
      </c>
      <c r="C103" s="41">
        <f>C104</f>
        <v>138632</v>
      </c>
      <c r="D103" s="41">
        <f>D104</f>
        <v>148865</v>
      </c>
      <c r="E103" s="41">
        <f>E104</f>
        <v>148865</v>
      </c>
      <c r="F103" s="35" t="s">
        <v>125</v>
      </c>
      <c r="G103" s="21"/>
    </row>
    <row r="104" spans="1:7" s="22" customFormat="1" ht="14.25" x14ac:dyDescent="0.2">
      <c r="A104" s="42">
        <v>11</v>
      </c>
      <c r="B104" s="43" t="s">
        <v>56</v>
      </c>
      <c r="C104" s="44">
        <f t="shared" ref="C104:E105" si="32">C105</f>
        <v>138632</v>
      </c>
      <c r="D104" s="44">
        <f t="shared" si="32"/>
        <v>148865</v>
      </c>
      <c r="E104" s="44">
        <f t="shared" si="32"/>
        <v>148865</v>
      </c>
      <c r="F104" s="35" t="s">
        <v>126</v>
      </c>
      <c r="G104" s="21"/>
    </row>
    <row r="105" spans="1:7" s="22" customFormat="1" ht="14.25" x14ac:dyDescent="0.2">
      <c r="A105" s="45">
        <v>32</v>
      </c>
      <c r="B105" s="46" t="s">
        <v>15</v>
      </c>
      <c r="C105" s="47">
        <f t="shared" si="32"/>
        <v>138632</v>
      </c>
      <c r="D105" s="47">
        <f t="shared" si="32"/>
        <v>148865</v>
      </c>
      <c r="E105" s="47">
        <f t="shared" si="32"/>
        <v>148865</v>
      </c>
      <c r="F105" s="35">
        <v>2</v>
      </c>
      <c r="G105" s="21"/>
    </row>
    <row r="106" spans="1:7" s="22" customFormat="1" ht="14.25" x14ac:dyDescent="0.2">
      <c r="A106" s="48">
        <v>329</v>
      </c>
      <c r="B106" s="49" t="s">
        <v>80</v>
      </c>
      <c r="C106" s="50">
        <f t="shared" ref="C106:E106" si="33">C107</f>
        <v>138632</v>
      </c>
      <c r="D106" s="50">
        <f t="shared" si="33"/>
        <v>148865</v>
      </c>
      <c r="E106" s="50">
        <f t="shared" si="33"/>
        <v>148865</v>
      </c>
      <c r="F106" s="35">
        <v>3</v>
      </c>
      <c r="G106" s="21"/>
    </row>
    <row r="107" spans="1:7" s="22" customFormat="1" ht="14.25" x14ac:dyDescent="0.2">
      <c r="A107" s="51">
        <v>3292</v>
      </c>
      <c r="B107" s="52" t="s">
        <v>98</v>
      </c>
      <c r="C107" s="54">
        <v>138632</v>
      </c>
      <c r="D107" s="54">
        <v>148865</v>
      </c>
      <c r="E107" s="54">
        <v>148865</v>
      </c>
      <c r="F107" s="35">
        <v>4</v>
      </c>
      <c r="G107" s="21"/>
    </row>
  </sheetData>
  <protectedRanges>
    <protectedRange algorithmName="SHA-512" hashValue="uaN0lfC8mVGhQ6Cvz6DJhj8rNJjNHnV1lGq16wl3t6oQqq9JgFKeKKTkS0LrYGZiw37XqpnUkY5OLQVcJi8RhA==" saltValue="k6o56Xnjd3Juw793VcA/Sw==" spinCount="100000" sqref="H106:XFD106 E106:G107 E34:XFD105 A34:D107 A3:XFD33" name="PAKRAC_1"/>
    <protectedRange algorithmName="SHA-512" hashValue="1rqFYEKxNaCYdEpWTmeNW0QiJ1P9d8FCfPRRLOzhzDb611ynPlBdRMoeJbQfW4FIudnw4915KtWbuUI01ZM8Gg==" saltValue="Wapz1kzEskewa8X+0Net/Q==" spinCount="100000" sqref="H107:XFD107" name="KNIN"/>
  </protectedRanges>
  <autoFilter ref="A2:F107" xr:uid="{5167799B-E153-4612-AC71-F6021350094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SAŽETAK</vt:lpstr>
      <vt:lpstr> Račun prihoda i rashoda-ekonom</vt:lpstr>
      <vt:lpstr> Račun prihoda i rashoda-izvori</vt:lpstr>
      <vt:lpstr> Račun rashoda-funkcija</vt:lpstr>
      <vt:lpstr>Račun rashoda - poseban dio</vt:lpstr>
      <vt:lpstr>' Račun prihoda i rashoda-ekonom'!Podrucje_ispisa</vt:lpstr>
      <vt:lpstr>' Račun prihoda i rashoda-izvori'!Podrucje_ispisa</vt:lpstr>
      <vt:lpstr>' Račun rashoda-funkcija'!Podrucje_ispisa</vt:lpstr>
      <vt:lpstr>'Račun rashoda - poseban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fakture14</cp:lastModifiedBy>
  <cp:lastPrinted>2026-10-23T11:02:05Z</cp:lastPrinted>
  <dcterms:created xsi:type="dcterms:W3CDTF">2022-08-12T12:51:27Z</dcterms:created>
  <dcterms:modified xsi:type="dcterms:W3CDTF">2026-10-23T11:02:10Z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14. Format izgleda financijskog plana proračunskog korisnika.xlsx</vt:lpwstr>
  </property>
</Properties>
</file>